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and002\Desktop\"/>
    </mc:Choice>
  </mc:AlternateContent>
  <bookViews>
    <workbookView xWindow="0" yWindow="0" windowWidth="23040" windowHeight="10340" activeTab="2"/>
  </bookViews>
  <sheets>
    <sheet name="Budget 2022" sheetId="1" r:id="rId1"/>
    <sheet name="Översikt " sheetId="2" r:id="rId2"/>
    <sheet name="Asfalt" sheetId="3" r:id="rId3"/>
    <sheet name="Medlem och Asfalt utveckling" sheetId="4" r:id="rId4"/>
    <sheet name="Åldersfördelning Boende" sheetId="6" r:id="rId5"/>
  </sheets>
  <definedNames>
    <definedName name="Z_80110DE9_1E04_434D_9D59_AF64968EACC9_.wvu.FilterData" localSheetId="4" hidden="1">'Åldersfördelning Boende'!$A$2:$E$1001</definedName>
  </definedNames>
  <calcPr calcId="162913"/>
  <customWorkbookViews>
    <customWorkbookView name="Filter 1" guid="{80110DE9-1E04-434D-9D59-AF64968EACC9}" maximized="1" windowWidth="0" windowHeight="0" activeSheetId="0"/>
  </customWorkbookViews>
  <extLst>
    <ext uri="GoogleSheetsCustomDataVersion1">
      <go:sheetsCustomData xmlns:go="http://customooxmlschemas.google.com/" r:id="rId10" roundtripDataSignature="AMtx7mhESQ0AeikdFlRaHb95MZPJiQCx2g=="/>
    </ext>
  </extLst>
</workbook>
</file>

<file path=xl/calcChain.xml><?xml version="1.0" encoding="utf-8"?>
<calcChain xmlns="http://schemas.openxmlformats.org/spreadsheetml/2006/main">
  <c r="D20" i="3" l="1"/>
  <c r="B18" i="6" l="1"/>
  <c r="B17" i="6"/>
  <c r="B16" i="6"/>
  <c r="B15" i="6"/>
  <c r="B14" i="6"/>
  <c r="B13" i="6"/>
  <c r="B12" i="6"/>
  <c r="B11" i="6"/>
  <c r="B10" i="6"/>
  <c r="B9" i="6"/>
  <c r="B8" i="6"/>
  <c r="B7" i="6"/>
  <c r="B6" i="6"/>
  <c r="B5" i="6"/>
  <c r="B4" i="6"/>
  <c r="B3" i="6"/>
  <c r="B2" i="6"/>
  <c r="D5" i="4"/>
  <c r="C5" i="4"/>
  <c r="B5" i="4"/>
  <c r="E2" i="4"/>
  <c r="F2" i="4" s="1"/>
  <c r="F5" i="4" s="1"/>
  <c r="F5" i="2" s="1"/>
  <c r="F9" i="2" s="1"/>
  <c r="H27" i="3"/>
  <c r="D27" i="3"/>
  <c r="B13" i="4" s="1"/>
  <c r="H25" i="3"/>
  <c r="H26" i="3" s="1"/>
  <c r="D25" i="3"/>
  <c r="H24" i="3"/>
  <c r="D24" i="3"/>
  <c r="F24" i="3" s="1"/>
  <c r="H23" i="3"/>
  <c r="D23" i="3"/>
  <c r="B11" i="4" s="1"/>
  <c r="H21" i="3"/>
  <c r="H22" i="3" s="1"/>
  <c r="D21" i="3"/>
  <c r="H20" i="3"/>
  <c r="F8" i="3"/>
  <c r="F7" i="3"/>
  <c r="G4" i="3" s="1"/>
  <c r="F6" i="3"/>
  <c r="F5" i="3"/>
  <c r="F4" i="3"/>
  <c r="F3" i="3"/>
  <c r="C37" i="2"/>
  <c r="D37" i="2" s="1"/>
  <c r="E37" i="2" s="1"/>
  <c r="F37" i="2" s="1"/>
  <c r="G37" i="2" s="1"/>
  <c r="H37" i="2" s="1"/>
  <c r="I37" i="2" s="1"/>
  <c r="J37" i="2" s="1"/>
  <c r="K37" i="2" s="1"/>
  <c r="L37" i="2" s="1"/>
  <c r="M37" i="2" s="1"/>
  <c r="N37" i="2" s="1"/>
  <c r="O37" i="2" s="1"/>
  <c r="P37" i="2" s="1"/>
  <c r="Q37" i="2" s="1"/>
  <c r="R37" i="2" s="1"/>
  <c r="S37" i="2" s="1"/>
  <c r="T37" i="2" s="1"/>
  <c r="U37" i="2" s="1"/>
  <c r="V37" i="2" s="1"/>
  <c r="W37" i="2" s="1"/>
  <c r="X37" i="2" s="1"/>
  <c r="Y37" i="2" s="1"/>
  <c r="Z37" i="2" s="1"/>
  <c r="AA37" i="2" s="1"/>
  <c r="AB37" i="2" s="1"/>
  <c r="AC37" i="2" s="1"/>
  <c r="AD37" i="2" s="1"/>
  <c r="AE37" i="2" s="1"/>
  <c r="AF37" i="2" s="1"/>
  <c r="AG37" i="2" s="1"/>
  <c r="AH37" i="2" s="1"/>
  <c r="AI37" i="2" s="1"/>
  <c r="AJ37" i="2" s="1"/>
  <c r="AK37" i="2" s="1"/>
  <c r="AL37" i="2" s="1"/>
  <c r="AM37" i="2" s="1"/>
  <c r="AN37" i="2" s="1"/>
  <c r="AO37" i="2" s="1"/>
  <c r="AP37" i="2" s="1"/>
  <c r="AQ37" i="2" s="1"/>
  <c r="AR37" i="2" s="1"/>
  <c r="C36" i="2"/>
  <c r="D36" i="2" s="1"/>
  <c r="E36" i="2" s="1"/>
  <c r="F36" i="2" s="1"/>
  <c r="G36" i="2" s="1"/>
  <c r="H36" i="2" s="1"/>
  <c r="I36" i="2" s="1"/>
  <c r="J36" i="2" s="1"/>
  <c r="K36" i="2" s="1"/>
  <c r="L36" i="2" s="1"/>
  <c r="M36" i="2" s="1"/>
  <c r="N36" i="2" s="1"/>
  <c r="O36" i="2" s="1"/>
  <c r="P36" i="2" s="1"/>
  <c r="Q36" i="2" s="1"/>
  <c r="R36" i="2" s="1"/>
  <c r="S36" i="2" s="1"/>
  <c r="T36" i="2" s="1"/>
  <c r="U36" i="2" s="1"/>
  <c r="V36" i="2" s="1"/>
  <c r="W36" i="2" s="1"/>
  <c r="X36" i="2" s="1"/>
  <c r="Y36" i="2" s="1"/>
  <c r="Z36" i="2" s="1"/>
  <c r="AA36" i="2" s="1"/>
  <c r="AB36" i="2" s="1"/>
  <c r="AC36" i="2" s="1"/>
  <c r="AD36" i="2" s="1"/>
  <c r="AE36" i="2" s="1"/>
  <c r="AF36" i="2" s="1"/>
  <c r="AG36" i="2" s="1"/>
  <c r="AH36" i="2" s="1"/>
  <c r="AI36" i="2" s="1"/>
  <c r="AJ36" i="2" s="1"/>
  <c r="AK36" i="2" s="1"/>
  <c r="AL36" i="2" s="1"/>
  <c r="AM36" i="2" s="1"/>
  <c r="AN36" i="2" s="1"/>
  <c r="AO36" i="2" s="1"/>
  <c r="AP36" i="2" s="1"/>
  <c r="AQ36" i="2" s="1"/>
  <c r="AR36" i="2" s="1"/>
  <c r="C35" i="2"/>
  <c r="D35" i="2" s="1"/>
  <c r="E35" i="2" s="1"/>
  <c r="F35" i="2" s="1"/>
  <c r="G35" i="2" s="1"/>
  <c r="H35" i="2" s="1"/>
  <c r="I35" i="2" s="1"/>
  <c r="J35" i="2" s="1"/>
  <c r="K35" i="2" s="1"/>
  <c r="L35" i="2" s="1"/>
  <c r="M35" i="2" s="1"/>
  <c r="N35" i="2" s="1"/>
  <c r="O35" i="2" s="1"/>
  <c r="P35" i="2" s="1"/>
  <c r="Q35" i="2" s="1"/>
  <c r="R35" i="2" s="1"/>
  <c r="S35" i="2" s="1"/>
  <c r="T35" i="2" s="1"/>
  <c r="U35" i="2" s="1"/>
  <c r="V35" i="2" s="1"/>
  <c r="W35" i="2" s="1"/>
  <c r="X35" i="2" s="1"/>
  <c r="Y35" i="2" s="1"/>
  <c r="Z35" i="2" s="1"/>
  <c r="AA35" i="2" s="1"/>
  <c r="AB35" i="2" s="1"/>
  <c r="AC35" i="2" s="1"/>
  <c r="AD35" i="2" s="1"/>
  <c r="AE35" i="2" s="1"/>
  <c r="AF35" i="2" s="1"/>
  <c r="AG35" i="2" s="1"/>
  <c r="AH35" i="2" s="1"/>
  <c r="AI35" i="2" s="1"/>
  <c r="AJ35" i="2" s="1"/>
  <c r="AK35" i="2" s="1"/>
  <c r="AL35" i="2" s="1"/>
  <c r="AM35" i="2" s="1"/>
  <c r="AN35" i="2" s="1"/>
  <c r="AO35" i="2" s="1"/>
  <c r="AP35" i="2" s="1"/>
  <c r="AQ35" i="2" s="1"/>
  <c r="AR35" i="2" s="1"/>
  <c r="C34" i="2"/>
  <c r="D34" i="2" s="1"/>
  <c r="E34" i="2" s="1"/>
  <c r="F34" i="2" s="1"/>
  <c r="G34" i="2" s="1"/>
  <c r="H34" i="2" s="1"/>
  <c r="I34" i="2" s="1"/>
  <c r="J34" i="2" s="1"/>
  <c r="K34" i="2" s="1"/>
  <c r="L34" i="2" s="1"/>
  <c r="M34" i="2" s="1"/>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L34" i="2" s="1"/>
  <c r="AM34" i="2" s="1"/>
  <c r="AN34" i="2" s="1"/>
  <c r="AO34" i="2" s="1"/>
  <c r="AP34" i="2" s="1"/>
  <c r="AQ34" i="2" s="1"/>
  <c r="AR34" i="2" s="1"/>
  <c r="C33" i="2"/>
  <c r="D33" i="2" s="1"/>
  <c r="E33" i="2" s="1"/>
  <c r="F33" i="2" s="1"/>
  <c r="G33" i="2" s="1"/>
  <c r="H33" i="2" s="1"/>
  <c r="I33" i="2" s="1"/>
  <c r="J33" i="2" s="1"/>
  <c r="K33" i="2" s="1"/>
  <c r="L33" i="2" s="1"/>
  <c r="M33" i="2" s="1"/>
  <c r="N33" i="2" s="1"/>
  <c r="O33" i="2" s="1"/>
  <c r="P33" i="2" s="1"/>
  <c r="Q33" i="2" s="1"/>
  <c r="R33" i="2" s="1"/>
  <c r="S33" i="2" s="1"/>
  <c r="T33" i="2" s="1"/>
  <c r="U33" i="2" s="1"/>
  <c r="V33" i="2" s="1"/>
  <c r="W33" i="2" s="1"/>
  <c r="X33" i="2" s="1"/>
  <c r="Y33" i="2" s="1"/>
  <c r="Z33" i="2" s="1"/>
  <c r="AA33" i="2" s="1"/>
  <c r="AB33" i="2" s="1"/>
  <c r="AC33" i="2" s="1"/>
  <c r="AD33" i="2" s="1"/>
  <c r="AE33" i="2" s="1"/>
  <c r="AF33" i="2" s="1"/>
  <c r="AG33" i="2" s="1"/>
  <c r="AH33" i="2" s="1"/>
  <c r="AI33" i="2" s="1"/>
  <c r="AJ33" i="2" s="1"/>
  <c r="AK33" i="2" s="1"/>
  <c r="AL33" i="2" s="1"/>
  <c r="AM33" i="2" s="1"/>
  <c r="AN33" i="2" s="1"/>
  <c r="AO33" i="2" s="1"/>
  <c r="AP33" i="2" s="1"/>
  <c r="AQ33" i="2" s="1"/>
  <c r="AR33" i="2" s="1"/>
  <c r="E32" i="2"/>
  <c r="F32" i="2" s="1"/>
  <c r="G32" i="2" s="1"/>
  <c r="H32" i="2" s="1"/>
  <c r="I32" i="2" s="1"/>
  <c r="J32" i="2" s="1"/>
  <c r="K32" i="2" s="1"/>
  <c r="L32" i="2" s="1"/>
  <c r="M32" i="2" s="1"/>
  <c r="N32" i="2" s="1"/>
  <c r="O32" i="2" s="1"/>
  <c r="P32" i="2" s="1"/>
  <c r="Q32" i="2" s="1"/>
  <c r="R32" i="2" s="1"/>
  <c r="S32" i="2" s="1"/>
  <c r="T32" i="2" s="1"/>
  <c r="U32" i="2" s="1"/>
  <c r="V32" i="2" s="1"/>
  <c r="W32" i="2" s="1"/>
  <c r="X32" i="2" s="1"/>
  <c r="Y32" i="2" s="1"/>
  <c r="Z32" i="2" s="1"/>
  <c r="AA32" i="2" s="1"/>
  <c r="AB32" i="2" s="1"/>
  <c r="AC32" i="2" s="1"/>
  <c r="AD32" i="2" s="1"/>
  <c r="AE32" i="2" s="1"/>
  <c r="AF32" i="2" s="1"/>
  <c r="AG32" i="2" s="1"/>
  <c r="AH32" i="2" s="1"/>
  <c r="AI32" i="2" s="1"/>
  <c r="AJ32" i="2" s="1"/>
  <c r="AK32" i="2" s="1"/>
  <c r="AL32" i="2" s="1"/>
  <c r="AM32" i="2" s="1"/>
  <c r="AN32" i="2" s="1"/>
  <c r="AO32" i="2" s="1"/>
  <c r="AP32" i="2" s="1"/>
  <c r="AQ32" i="2" s="1"/>
  <c r="AR32" i="2" s="1"/>
  <c r="E31" i="2"/>
  <c r="F31" i="2" s="1"/>
  <c r="G31" i="2" s="1"/>
  <c r="H31" i="2" s="1"/>
  <c r="I31" i="2" s="1"/>
  <c r="J31" i="2" s="1"/>
  <c r="K31" i="2" s="1"/>
  <c r="L31" i="2" s="1"/>
  <c r="M31" i="2" s="1"/>
  <c r="N31" i="2" s="1"/>
  <c r="O31" i="2" s="1"/>
  <c r="P31" i="2" s="1"/>
  <c r="Q31" i="2" s="1"/>
  <c r="R31" i="2" s="1"/>
  <c r="S31" i="2" s="1"/>
  <c r="T31" i="2" s="1"/>
  <c r="U31" i="2" s="1"/>
  <c r="V31" i="2" s="1"/>
  <c r="W31" i="2" s="1"/>
  <c r="X31" i="2" s="1"/>
  <c r="Y31" i="2" s="1"/>
  <c r="Z31" i="2" s="1"/>
  <c r="AA31" i="2" s="1"/>
  <c r="AB31" i="2" s="1"/>
  <c r="AC31" i="2" s="1"/>
  <c r="AD31" i="2" s="1"/>
  <c r="AE31" i="2" s="1"/>
  <c r="AF31" i="2" s="1"/>
  <c r="AG31" i="2" s="1"/>
  <c r="AH31" i="2" s="1"/>
  <c r="AI31" i="2" s="1"/>
  <c r="AJ31" i="2" s="1"/>
  <c r="AK31" i="2" s="1"/>
  <c r="AL31" i="2" s="1"/>
  <c r="AM31" i="2" s="1"/>
  <c r="AN31" i="2" s="1"/>
  <c r="AO31" i="2" s="1"/>
  <c r="AP31" i="2" s="1"/>
  <c r="AQ31" i="2" s="1"/>
  <c r="AR31" i="2" s="1"/>
  <c r="E30" i="2"/>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AG30" i="2" s="1"/>
  <c r="AH30" i="2" s="1"/>
  <c r="AI30" i="2" s="1"/>
  <c r="AJ30" i="2" s="1"/>
  <c r="AK30" i="2" s="1"/>
  <c r="AL30" i="2" s="1"/>
  <c r="AM30" i="2" s="1"/>
  <c r="AN30" i="2" s="1"/>
  <c r="AO30" i="2" s="1"/>
  <c r="AP30" i="2" s="1"/>
  <c r="AQ30" i="2" s="1"/>
  <c r="AR30" i="2" s="1"/>
  <c r="D29" i="2"/>
  <c r="E29" i="2" s="1"/>
  <c r="F29" i="2" s="1"/>
  <c r="G29" i="2" s="1"/>
  <c r="H29" i="2" s="1"/>
  <c r="I29" i="2" s="1"/>
  <c r="J29" i="2" s="1"/>
  <c r="K29" i="2" s="1"/>
  <c r="L29" i="2" s="1"/>
  <c r="M29" i="2" s="1"/>
  <c r="N29" i="2" s="1"/>
  <c r="O29" i="2" s="1"/>
  <c r="P29" i="2" s="1"/>
  <c r="Q29" i="2" s="1"/>
  <c r="R29" i="2" s="1"/>
  <c r="S29" i="2" s="1"/>
  <c r="T29" i="2" s="1"/>
  <c r="U29" i="2" s="1"/>
  <c r="V29" i="2" s="1"/>
  <c r="W29" i="2" s="1"/>
  <c r="X29" i="2" s="1"/>
  <c r="Y29" i="2" s="1"/>
  <c r="Z29" i="2" s="1"/>
  <c r="AA29" i="2" s="1"/>
  <c r="AB29" i="2" s="1"/>
  <c r="AC29" i="2" s="1"/>
  <c r="AD29" i="2" s="1"/>
  <c r="AE29" i="2" s="1"/>
  <c r="AF29" i="2" s="1"/>
  <c r="AG29" i="2" s="1"/>
  <c r="AH29" i="2" s="1"/>
  <c r="AI29" i="2" s="1"/>
  <c r="AJ29" i="2" s="1"/>
  <c r="AK29" i="2" s="1"/>
  <c r="AL29" i="2" s="1"/>
  <c r="AM29" i="2" s="1"/>
  <c r="AN29" i="2" s="1"/>
  <c r="AO29" i="2" s="1"/>
  <c r="AP29" i="2" s="1"/>
  <c r="AQ29" i="2" s="1"/>
  <c r="AR29" i="2" s="1"/>
  <c r="C28" i="2"/>
  <c r="D28" i="2" s="1"/>
  <c r="E28" i="2" s="1"/>
  <c r="F28" i="2" s="1"/>
  <c r="G28" i="2" s="1"/>
  <c r="H28" i="2" s="1"/>
  <c r="I28" i="2" s="1"/>
  <c r="J28" i="2" s="1"/>
  <c r="K28" i="2" s="1"/>
  <c r="L28" i="2" s="1"/>
  <c r="M28" i="2" s="1"/>
  <c r="N28" i="2" s="1"/>
  <c r="O28" i="2" s="1"/>
  <c r="P28" i="2" s="1"/>
  <c r="Q28" i="2" s="1"/>
  <c r="R28" i="2" s="1"/>
  <c r="S28" i="2" s="1"/>
  <c r="T28" i="2" s="1"/>
  <c r="U28" i="2" s="1"/>
  <c r="V28" i="2" s="1"/>
  <c r="W28" i="2" s="1"/>
  <c r="X28" i="2" s="1"/>
  <c r="Y28" i="2" s="1"/>
  <c r="Z28" i="2" s="1"/>
  <c r="AA28" i="2" s="1"/>
  <c r="AB28" i="2" s="1"/>
  <c r="AC28" i="2" s="1"/>
  <c r="AD28" i="2" s="1"/>
  <c r="AE28" i="2" s="1"/>
  <c r="AF28" i="2" s="1"/>
  <c r="AG28" i="2" s="1"/>
  <c r="AH28" i="2" s="1"/>
  <c r="AI28" i="2" s="1"/>
  <c r="AJ28" i="2" s="1"/>
  <c r="AK28" i="2" s="1"/>
  <c r="AL28" i="2" s="1"/>
  <c r="AM28" i="2" s="1"/>
  <c r="AN28" i="2" s="1"/>
  <c r="AO28" i="2" s="1"/>
  <c r="AP28" i="2" s="1"/>
  <c r="AQ28" i="2" s="1"/>
  <c r="AR28" i="2" s="1"/>
  <c r="D27" i="2"/>
  <c r="E27" i="2" s="1"/>
  <c r="F27" i="2" s="1"/>
  <c r="G27" i="2" s="1"/>
  <c r="H27" i="2" s="1"/>
  <c r="I27" i="2" s="1"/>
  <c r="J27" i="2" s="1"/>
  <c r="K27" i="2" s="1"/>
  <c r="L27" i="2" s="1"/>
  <c r="M27" i="2" s="1"/>
  <c r="N27" i="2" s="1"/>
  <c r="O27" i="2" s="1"/>
  <c r="P27" i="2" s="1"/>
  <c r="Q27" i="2" s="1"/>
  <c r="R27" i="2" s="1"/>
  <c r="S27" i="2" s="1"/>
  <c r="T27" i="2" s="1"/>
  <c r="U27" i="2" s="1"/>
  <c r="V27" i="2" s="1"/>
  <c r="W27" i="2" s="1"/>
  <c r="X27" i="2" s="1"/>
  <c r="Y27" i="2" s="1"/>
  <c r="Z27" i="2" s="1"/>
  <c r="AA27" i="2" s="1"/>
  <c r="AB27" i="2" s="1"/>
  <c r="AC27" i="2" s="1"/>
  <c r="AD27" i="2" s="1"/>
  <c r="AE27" i="2" s="1"/>
  <c r="AF27" i="2" s="1"/>
  <c r="AG27" i="2" s="1"/>
  <c r="AH27" i="2" s="1"/>
  <c r="AI27" i="2" s="1"/>
  <c r="AJ27" i="2" s="1"/>
  <c r="AK27" i="2" s="1"/>
  <c r="AL27" i="2" s="1"/>
  <c r="AM27" i="2" s="1"/>
  <c r="AN27" i="2" s="1"/>
  <c r="AO27" i="2" s="1"/>
  <c r="AP27" i="2" s="1"/>
  <c r="AQ27" i="2" s="1"/>
  <c r="AR27" i="2" s="1"/>
  <c r="C26" i="2"/>
  <c r="D26" i="2" s="1"/>
  <c r="E26" i="2" s="1"/>
  <c r="F26" i="2" s="1"/>
  <c r="G26" i="2" s="1"/>
  <c r="H26" i="2" s="1"/>
  <c r="I26" i="2" s="1"/>
  <c r="J26" i="2" s="1"/>
  <c r="K26" i="2" s="1"/>
  <c r="L26" i="2" s="1"/>
  <c r="M26" i="2" s="1"/>
  <c r="N26" i="2" s="1"/>
  <c r="O26" i="2" s="1"/>
  <c r="P26" i="2" s="1"/>
  <c r="Q26" i="2" s="1"/>
  <c r="R26" i="2" s="1"/>
  <c r="S26" i="2" s="1"/>
  <c r="T26" i="2" s="1"/>
  <c r="U26" i="2" s="1"/>
  <c r="V26" i="2" s="1"/>
  <c r="W26" i="2" s="1"/>
  <c r="X26" i="2" s="1"/>
  <c r="Y26" i="2" s="1"/>
  <c r="Z26" i="2" s="1"/>
  <c r="AA26" i="2" s="1"/>
  <c r="AB26" i="2" s="1"/>
  <c r="AC26" i="2" s="1"/>
  <c r="AD26" i="2" s="1"/>
  <c r="AE26" i="2" s="1"/>
  <c r="AF26" i="2" s="1"/>
  <c r="AG26" i="2" s="1"/>
  <c r="AH26" i="2" s="1"/>
  <c r="AI26" i="2" s="1"/>
  <c r="AJ26" i="2" s="1"/>
  <c r="AK26" i="2" s="1"/>
  <c r="AL26" i="2" s="1"/>
  <c r="AM26" i="2" s="1"/>
  <c r="AN26" i="2" s="1"/>
  <c r="AO26" i="2" s="1"/>
  <c r="AP26" i="2" s="1"/>
  <c r="AQ26" i="2" s="1"/>
  <c r="AR26" i="2" s="1"/>
  <c r="D25" i="2"/>
  <c r="E25" i="2" s="1"/>
  <c r="F25" i="2" s="1"/>
  <c r="G25" i="2" s="1"/>
  <c r="H25" i="2" s="1"/>
  <c r="I25" i="2" s="1"/>
  <c r="J25" i="2" s="1"/>
  <c r="K25" i="2" s="1"/>
  <c r="L25" i="2" s="1"/>
  <c r="M25" i="2" s="1"/>
  <c r="N25" i="2" s="1"/>
  <c r="O25" i="2" s="1"/>
  <c r="P25" i="2" s="1"/>
  <c r="Q25" i="2" s="1"/>
  <c r="R25" i="2" s="1"/>
  <c r="S25" i="2" s="1"/>
  <c r="T25" i="2" s="1"/>
  <c r="U25" i="2" s="1"/>
  <c r="V25" i="2" s="1"/>
  <c r="W25" i="2" s="1"/>
  <c r="X25" i="2" s="1"/>
  <c r="Y25" i="2" s="1"/>
  <c r="Z25" i="2" s="1"/>
  <c r="AA25" i="2" s="1"/>
  <c r="AB25" i="2" s="1"/>
  <c r="AC25" i="2" s="1"/>
  <c r="AD25" i="2" s="1"/>
  <c r="AE25" i="2" s="1"/>
  <c r="AF25" i="2" s="1"/>
  <c r="AG25" i="2" s="1"/>
  <c r="AH25" i="2" s="1"/>
  <c r="AI25" i="2" s="1"/>
  <c r="AJ25" i="2" s="1"/>
  <c r="AK25" i="2" s="1"/>
  <c r="AL25" i="2" s="1"/>
  <c r="AM25" i="2" s="1"/>
  <c r="AN25" i="2" s="1"/>
  <c r="AO25" i="2" s="1"/>
  <c r="AP25" i="2" s="1"/>
  <c r="AQ25" i="2" s="1"/>
  <c r="AR25" i="2" s="1"/>
  <c r="D24" i="2"/>
  <c r="E24" i="2" s="1"/>
  <c r="F24" i="2" s="1"/>
  <c r="G24" i="2" s="1"/>
  <c r="H24" i="2" s="1"/>
  <c r="I24" i="2" s="1"/>
  <c r="J24" i="2" s="1"/>
  <c r="K24" i="2" s="1"/>
  <c r="L24" i="2" s="1"/>
  <c r="M24" i="2" s="1"/>
  <c r="N24" i="2" s="1"/>
  <c r="O24" i="2" s="1"/>
  <c r="P24" i="2" s="1"/>
  <c r="Q24" i="2" s="1"/>
  <c r="R24" i="2" s="1"/>
  <c r="S24" i="2" s="1"/>
  <c r="T24" i="2" s="1"/>
  <c r="U24" i="2" s="1"/>
  <c r="V24" i="2" s="1"/>
  <c r="W24" i="2" s="1"/>
  <c r="X24" i="2" s="1"/>
  <c r="Y24" i="2" s="1"/>
  <c r="Z24" i="2" s="1"/>
  <c r="AA24" i="2" s="1"/>
  <c r="AB24" i="2" s="1"/>
  <c r="AC24" i="2" s="1"/>
  <c r="AD24" i="2" s="1"/>
  <c r="AE24" i="2" s="1"/>
  <c r="AF24" i="2" s="1"/>
  <c r="AG24" i="2" s="1"/>
  <c r="AH24" i="2" s="1"/>
  <c r="AI24" i="2" s="1"/>
  <c r="AJ24" i="2" s="1"/>
  <c r="AK24" i="2" s="1"/>
  <c r="AL24" i="2" s="1"/>
  <c r="AM24" i="2" s="1"/>
  <c r="AN24" i="2" s="1"/>
  <c r="AO24" i="2" s="1"/>
  <c r="AP24" i="2" s="1"/>
  <c r="AQ24" i="2" s="1"/>
  <c r="AR24" i="2" s="1"/>
  <c r="B24" i="2"/>
  <c r="B38" i="2" s="1"/>
  <c r="D23" i="2"/>
  <c r="E23" i="2" s="1"/>
  <c r="F23" i="2" s="1"/>
  <c r="G23" i="2" s="1"/>
  <c r="H23" i="2" s="1"/>
  <c r="I23" i="2" s="1"/>
  <c r="J23" i="2" s="1"/>
  <c r="K23" i="2" s="1"/>
  <c r="L23" i="2" s="1"/>
  <c r="M23" i="2" s="1"/>
  <c r="N23" i="2" s="1"/>
  <c r="O23" i="2" s="1"/>
  <c r="P23" i="2" s="1"/>
  <c r="Q23" i="2" s="1"/>
  <c r="R23" i="2" s="1"/>
  <c r="S23" i="2" s="1"/>
  <c r="T23" i="2" s="1"/>
  <c r="U23" i="2" s="1"/>
  <c r="V23" i="2" s="1"/>
  <c r="W23" i="2" s="1"/>
  <c r="X23" i="2" s="1"/>
  <c r="Y23" i="2" s="1"/>
  <c r="Z23" i="2" s="1"/>
  <c r="AA23" i="2" s="1"/>
  <c r="AB23" i="2" s="1"/>
  <c r="AC23" i="2" s="1"/>
  <c r="AD23" i="2" s="1"/>
  <c r="AE23" i="2" s="1"/>
  <c r="AF23" i="2" s="1"/>
  <c r="AG23" i="2" s="1"/>
  <c r="AH23" i="2" s="1"/>
  <c r="AI23" i="2" s="1"/>
  <c r="AJ23" i="2" s="1"/>
  <c r="AK23" i="2" s="1"/>
  <c r="AL23" i="2" s="1"/>
  <c r="AM23" i="2" s="1"/>
  <c r="AN23" i="2" s="1"/>
  <c r="AO23" i="2" s="1"/>
  <c r="AP23" i="2" s="1"/>
  <c r="AQ23" i="2" s="1"/>
  <c r="AR23" i="2" s="1"/>
  <c r="D22" i="2"/>
  <c r="E22" i="2" s="1"/>
  <c r="F22" i="2" s="1"/>
  <c r="G22" i="2" s="1"/>
  <c r="H22" i="2" s="1"/>
  <c r="I22" i="2" s="1"/>
  <c r="J22" i="2" s="1"/>
  <c r="K22" i="2" s="1"/>
  <c r="L22" i="2" s="1"/>
  <c r="M22" i="2" s="1"/>
  <c r="N22" i="2" s="1"/>
  <c r="O22" i="2" s="1"/>
  <c r="P22" i="2" s="1"/>
  <c r="Q22" i="2" s="1"/>
  <c r="R22" i="2" s="1"/>
  <c r="S22" i="2" s="1"/>
  <c r="T22" i="2" s="1"/>
  <c r="U22" i="2" s="1"/>
  <c r="V22" i="2" s="1"/>
  <c r="W22" i="2" s="1"/>
  <c r="X22" i="2" s="1"/>
  <c r="Y22" i="2" s="1"/>
  <c r="Z22" i="2" s="1"/>
  <c r="AA22" i="2" s="1"/>
  <c r="AB22" i="2" s="1"/>
  <c r="AC22" i="2" s="1"/>
  <c r="AD22" i="2" s="1"/>
  <c r="AE22" i="2" s="1"/>
  <c r="AF22" i="2" s="1"/>
  <c r="AG22" i="2" s="1"/>
  <c r="AH22" i="2" s="1"/>
  <c r="AI22" i="2" s="1"/>
  <c r="AJ22" i="2" s="1"/>
  <c r="AK22" i="2" s="1"/>
  <c r="AL22" i="2" s="1"/>
  <c r="AM22" i="2" s="1"/>
  <c r="AN22" i="2" s="1"/>
  <c r="AO22" i="2" s="1"/>
  <c r="AP22" i="2" s="1"/>
  <c r="AQ22" i="2" s="1"/>
  <c r="AR22" i="2" s="1"/>
  <c r="E21" i="2"/>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21" i="2" s="1"/>
  <c r="AI21" i="2" s="1"/>
  <c r="AJ21" i="2" s="1"/>
  <c r="AK21" i="2" s="1"/>
  <c r="AL21" i="2" s="1"/>
  <c r="AM21" i="2" s="1"/>
  <c r="AN21" i="2" s="1"/>
  <c r="AO21" i="2" s="1"/>
  <c r="AP21" i="2" s="1"/>
  <c r="AQ21" i="2" s="1"/>
  <c r="AR21" i="2" s="1"/>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L20" i="2" s="1"/>
  <c r="AM20" i="2" s="1"/>
  <c r="AN20" i="2" s="1"/>
  <c r="AO20" i="2" s="1"/>
  <c r="AP20" i="2" s="1"/>
  <c r="AQ20" i="2" s="1"/>
  <c r="AR20" i="2" s="1"/>
  <c r="AR19" i="2"/>
  <c r="AH18" i="2"/>
  <c r="AH17" i="2"/>
  <c r="X16" i="2"/>
  <c r="C16" i="2"/>
  <c r="D15" i="2"/>
  <c r="E15" i="2" s="1"/>
  <c r="C9" i="2"/>
  <c r="D5" i="2"/>
  <c r="D9" i="2" s="1"/>
  <c r="B5" i="2"/>
  <c r="B9" i="2" s="1"/>
  <c r="C30" i="1"/>
  <c r="B30" i="1"/>
  <c r="B9" i="1"/>
  <c r="C6" i="1"/>
  <c r="C9" i="1" s="1"/>
  <c r="E38" i="2" l="1"/>
  <c r="G2" i="4"/>
  <c r="E5" i="4"/>
  <c r="E5" i="2" s="1"/>
  <c r="E9" i="2" s="1"/>
  <c r="E40" i="2" s="1"/>
  <c r="F27" i="3"/>
  <c r="C38" i="2"/>
  <c r="C40" i="2" s="1"/>
  <c r="C41" i="2" s="1"/>
  <c r="G3" i="3"/>
  <c r="C32" i="1"/>
  <c r="C33" i="1" s="1"/>
  <c r="B32" i="1"/>
  <c r="B33" i="1" s="1"/>
  <c r="B35" i="1"/>
  <c r="B36" i="1" s="1"/>
  <c r="F15" i="2"/>
  <c r="D38" i="2"/>
  <c r="D40" i="2" s="1"/>
  <c r="G5" i="4"/>
  <c r="G5" i="2" s="1"/>
  <c r="G9" i="2" s="1"/>
  <c r="H2" i="4"/>
  <c r="D22" i="3"/>
  <c r="B10" i="4" s="1"/>
  <c r="F20" i="3"/>
  <c r="F25" i="3"/>
  <c r="D26" i="3"/>
  <c r="B12" i="4"/>
  <c r="F23" i="3"/>
  <c r="D42" i="2" l="1"/>
  <c r="E42" i="2" s="1"/>
  <c r="H5" i="4"/>
  <c r="H5" i="2" s="1"/>
  <c r="H9" i="2" s="1"/>
  <c r="I2" i="4"/>
  <c r="D41" i="2"/>
  <c r="E41" i="2" s="1"/>
  <c r="F38" i="2"/>
  <c r="F40" i="2" s="1"/>
  <c r="G15" i="2"/>
  <c r="F41" i="2" l="1"/>
  <c r="F42" i="2"/>
  <c r="G38" i="2"/>
  <c r="G40" i="2" s="1"/>
  <c r="H15" i="2"/>
  <c r="J2" i="4"/>
  <c r="I5" i="4"/>
  <c r="I5" i="2" s="1"/>
  <c r="I9" i="2" s="1"/>
  <c r="G41" i="2" l="1"/>
  <c r="H38" i="2"/>
  <c r="H40" i="2" s="1"/>
  <c r="H41" i="2" s="1"/>
  <c r="I15" i="2"/>
  <c r="K2" i="4"/>
  <c r="J5" i="4"/>
  <c r="J5" i="2" s="1"/>
  <c r="J9" i="2" s="1"/>
  <c r="G42" i="2"/>
  <c r="H42" i="2" l="1"/>
  <c r="I42" i="2" s="1"/>
  <c r="I38" i="2"/>
  <c r="I40" i="2" s="1"/>
  <c r="I41" i="2" s="1"/>
  <c r="J15" i="2"/>
  <c r="K5" i="4"/>
  <c r="K5" i="2" s="1"/>
  <c r="K9" i="2" s="1"/>
  <c r="L2" i="4"/>
  <c r="J38" i="2" l="1"/>
  <c r="J40" i="2" s="1"/>
  <c r="J41" i="2" s="1"/>
  <c r="K15" i="2"/>
  <c r="L5" i="4"/>
  <c r="L5" i="2" s="1"/>
  <c r="L9" i="2" s="1"/>
  <c r="M2" i="4"/>
  <c r="J42" i="2" l="1"/>
  <c r="K42" i="2" s="1"/>
  <c r="K38" i="2"/>
  <c r="K40" i="2" s="1"/>
  <c r="K41" i="2" s="1"/>
  <c r="L15" i="2"/>
  <c r="N2" i="4"/>
  <c r="M5" i="4"/>
  <c r="M5" i="2" s="1"/>
  <c r="M9" i="2" s="1"/>
  <c r="N5" i="4" l="1"/>
  <c r="N5" i="2" s="1"/>
  <c r="N9" i="2" s="1"/>
  <c r="O2" i="4"/>
  <c r="L38" i="2"/>
  <c r="L40" i="2" s="1"/>
  <c r="L41" i="2" s="1"/>
  <c r="M15" i="2"/>
  <c r="L42" i="2" l="1"/>
  <c r="O5" i="4"/>
  <c r="O5" i="2" s="1"/>
  <c r="O9" i="2" s="1"/>
  <c r="P2" i="4"/>
  <c r="M38" i="2"/>
  <c r="M40" i="2" s="1"/>
  <c r="M41" i="2" s="1"/>
  <c r="N15" i="2"/>
  <c r="Q2" i="4" l="1"/>
  <c r="P5" i="4"/>
  <c r="P5" i="2" s="1"/>
  <c r="P9" i="2" s="1"/>
  <c r="N38" i="2"/>
  <c r="N40" i="2" s="1"/>
  <c r="N41" i="2" s="1"/>
  <c r="O15" i="2"/>
  <c r="M42" i="2"/>
  <c r="R2" i="4" l="1"/>
  <c r="Q5" i="4"/>
  <c r="Q5" i="2" s="1"/>
  <c r="Q9" i="2" s="1"/>
  <c r="N42" i="2"/>
  <c r="O38" i="2"/>
  <c r="O40" i="2" s="1"/>
  <c r="O41" i="2" s="1"/>
  <c r="P15" i="2"/>
  <c r="O42" i="2" l="1"/>
  <c r="P38" i="2"/>
  <c r="P40" i="2" s="1"/>
  <c r="P41" i="2" s="1"/>
  <c r="Q15" i="2"/>
  <c r="R5" i="4"/>
  <c r="R5" i="2" s="1"/>
  <c r="R9" i="2" s="1"/>
  <c r="S2" i="4"/>
  <c r="Q38" i="2" l="1"/>
  <c r="Q40" i="2" s="1"/>
  <c r="Q41" i="2" s="1"/>
  <c r="R15" i="2"/>
  <c r="S5" i="4"/>
  <c r="S5" i="2" s="1"/>
  <c r="S9" i="2" s="1"/>
  <c r="T2" i="4"/>
  <c r="P42" i="2"/>
  <c r="Q42" i="2" l="1"/>
  <c r="T5" i="4"/>
  <c r="T5" i="2" s="1"/>
  <c r="T9" i="2" s="1"/>
  <c r="U2" i="4"/>
  <c r="R38" i="2"/>
  <c r="R40" i="2" s="1"/>
  <c r="R41" i="2" s="1"/>
  <c r="S15" i="2"/>
  <c r="R42" i="2" l="1"/>
  <c r="V2" i="4"/>
  <c r="U5" i="4"/>
  <c r="U5" i="2" s="1"/>
  <c r="U9" i="2" s="1"/>
  <c r="S38" i="2"/>
  <c r="S40" i="2" s="1"/>
  <c r="S41" i="2" s="1"/>
  <c r="T15" i="2"/>
  <c r="V5" i="4" l="1"/>
  <c r="V5" i="2" s="1"/>
  <c r="V9" i="2" s="1"/>
  <c r="W2" i="4"/>
  <c r="T38" i="2"/>
  <c r="T40" i="2" s="1"/>
  <c r="T41" i="2" s="1"/>
  <c r="U15" i="2"/>
  <c r="S42" i="2"/>
  <c r="W5" i="4" l="1"/>
  <c r="W5" i="2" s="1"/>
  <c r="W9" i="2" s="1"/>
  <c r="X2" i="4"/>
  <c r="T42" i="2"/>
  <c r="U38" i="2"/>
  <c r="U40" i="2" s="1"/>
  <c r="U41" i="2" s="1"/>
  <c r="V15" i="2"/>
  <c r="U42" i="2" l="1"/>
  <c r="V38" i="2"/>
  <c r="V40" i="2" s="1"/>
  <c r="V41" i="2" s="1"/>
  <c r="W15" i="2"/>
  <c r="X5" i="4"/>
  <c r="X5" i="2" s="1"/>
  <c r="X9" i="2" s="1"/>
  <c r="Y2" i="4"/>
  <c r="W38" i="2" l="1"/>
  <c r="W40" i="2" s="1"/>
  <c r="W41" i="2" s="1"/>
  <c r="X15" i="2"/>
  <c r="Z2" i="4"/>
  <c r="Y5" i="4"/>
  <c r="Y5" i="2" s="1"/>
  <c r="Y9" i="2" s="1"/>
  <c r="V42" i="2"/>
  <c r="W42" i="2" l="1"/>
  <c r="AA2" i="4"/>
  <c r="Z5" i="4"/>
  <c r="Z5" i="2" s="1"/>
  <c r="Z9" i="2" s="1"/>
  <c r="X38" i="2"/>
  <c r="X40" i="2" s="1"/>
  <c r="X41" i="2" s="1"/>
  <c r="Y15" i="2"/>
  <c r="Y38" i="2" l="1"/>
  <c r="Y40" i="2" s="1"/>
  <c r="Y41" i="2" s="1"/>
  <c r="Z15" i="2"/>
  <c r="X42" i="2"/>
  <c r="AA5" i="4"/>
  <c r="AA5" i="2" s="1"/>
  <c r="AA9" i="2" s="1"/>
  <c r="AB2" i="4"/>
  <c r="Y42" i="2" l="1"/>
  <c r="AB5" i="4"/>
  <c r="AB5" i="2" s="1"/>
  <c r="AB9" i="2" s="1"/>
  <c r="AC2" i="4"/>
  <c r="Z38" i="2"/>
  <c r="Z40" i="2" s="1"/>
  <c r="Z41" i="2" s="1"/>
  <c r="AA15" i="2"/>
  <c r="AD2" i="4" l="1"/>
  <c r="AC5" i="4"/>
  <c r="AC5" i="2" s="1"/>
  <c r="AC9" i="2" s="1"/>
  <c r="AA38" i="2"/>
  <c r="AA40" i="2" s="1"/>
  <c r="AA41" i="2" s="1"/>
  <c r="AB15" i="2"/>
  <c r="Z42" i="2"/>
  <c r="AD5" i="4" l="1"/>
  <c r="AD5" i="2" s="1"/>
  <c r="AD9" i="2" s="1"/>
  <c r="AE2" i="4"/>
  <c r="AA42" i="2"/>
  <c r="AB38" i="2"/>
  <c r="AB40" i="2" s="1"/>
  <c r="AB41" i="2" s="1"/>
  <c r="AC15" i="2"/>
  <c r="AB42" i="2" l="1"/>
  <c r="AC38" i="2"/>
  <c r="AC40" i="2" s="1"/>
  <c r="AC41" i="2" s="1"/>
  <c r="AD15" i="2"/>
  <c r="AE5" i="4"/>
  <c r="AE5" i="2" s="1"/>
  <c r="AE9" i="2" s="1"/>
  <c r="AF2" i="4"/>
  <c r="AD38" i="2" l="1"/>
  <c r="AD40" i="2" s="1"/>
  <c r="AD41" i="2" s="1"/>
  <c r="AE15" i="2"/>
  <c r="AG2" i="4"/>
  <c r="AF5" i="4"/>
  <c r="AF5" i="2" s="1"/>
  <c r="AF9" i="2" s="1"/>
  <c r="AC42" i="2"/>
  <c r="AD42" i="2" l="1"/>
  <c r="AE38" i="2"/>
  <c r="AE40" i="2" s="1"/>
  <c r="AE41" i="2" s="1"/>
  <c r="AF15" i="2"/>
  <c r="AH2" i="4"/>
  <c r="AG5" i="4"/>
  <c r="AG5" i="2" s="1"/>
  <c r="AG9" i="2" s="1"/>
  <c r="AH5" i="4" l="1"/>
  <c r="AH5" i="2" s="1"/>
  <c r="AH9" i="2" s="1"/>
  <c r="AI2" i="4"/>
  <c r="AF38" i="2"/>
  <c r="AF40" i="2" s="1"/>
  <c r="AF41" i="2" s="1"/>
  <c r="AG15" i="2"/>
  <c r="AE42" i="2"/>
  <c r="AG38" i="2" l="1"/>
  <c r="AG40" i="2" s="1"/>
  <c r="AG41" i="2" s="1"/>
  <c r="AH15" i="2"/>
  <c r="AF42" i="2"/>
  <c r="AG42" i="2" s="1"/>
  <c r="AI5" i="4"/>
  <c r="AI5" i="2" s="1"/>
  <c r="AI9" i="2" s="1"/>
  <c r="AJ2" i="4"/>
  <c r="AH38" i="2" l="1"/>
  <c r="AH40" i="2" s="1"/>
  <c r="AH41" i="2" s="1"/>
  <c r="AI15" i="2"/>
  <c r="AJ5" i="4"/>
  <c r="AJ5" i="2" s="1"/>
  <c r="AJ9" i="2" s="1"/>
  <c r="AK2" i="4"/>
  <c r="AI38" i="2" l="1"/>
  <c r="AI40" i="2" s="1"/>
  <c r="AI41" i="2" s="1"/>
  <c r="AJ15" i="2"/>
  <c r="AL2" i="4"/>
  <c r="AK5" i="4"/>
  <c r="AK5" i="2" s="1"/>
  <c r="AK9" i="2" s="1"/>
  <c r="AH42" i="2"/>
  <c r="AI42" i="2" s="1"/>
  <c r="AL5" i="4" l="1"/>
  <c r="AL5" i="2" s="1"/>
  <c r="AL9" i="2" s="1"/>
  <c r="AM2" i="4"/>
  <c r="AJ38" i="2"/>
  <c r="AJ40" i="2" s="1"/>
  <c r="AJ41" i="2" s="1"/>
  <c r="AK15" i="2"/>
  <c r="AJ42" i="2" l="1"/>
  <c r="AK38" i="2"/>
  <c r="AK40" i="2" s="1"/>
  <c r="AK41" i="2" s="1"/>
  <c r="AL15" i="2"/>
  <c r="AM5" i="4"/>
  <c r="AM5" i="2" s="1"/>
  <c r="AM9" i="2" s="1"/>
  <c r="AN2" i="4"/>
  <c r="AL38" i="2" l="1"/>
  <c r="AL40" i="2" s="1"/>
  <c r="AL41" i="2" s="1"/>
  <c r="AM15" i="2"/>
  <c r="AN15" i="2" s="1"/>
  <c r="AO15" i="2" s="1"/>
  <c r="AP15" i="2" s="1"/>
  <c r="AQ15" i="2" s="1"/>
  <c r="AR15" i="2" s="1"/>
  <c r="AN5" i="4"/>
  <c r="AN5" i="2" s="1"/>
  <c r="AN9" i="2" s="1"/>
  <c r="AO2" i="4"/>
  <c r="AK42" i="2"/>
  <c r="AL42" i="2" s="1"/>
  <c r="AP2" i="4" l="1"/>
  <c r="AO5" i="4"/>
  <c r="AO5" i="2" s="1"/>
  <c r="AO9" i="2" s="1"/>
  <c r="AQ2" i="4" l="1"/>
  <c r="AP5" i="4"/>
  <c r="AP5" i="2" s="1"/>
  <c r="AP9" i="2" s="1"/>
  <c r="AQ5" i="4" l="1"/>
  <c r="AQ5" i="2" s="1"/>
  <c r="AQ9" i="2" s="1"/>
  <c r="AR2" i="4"/>
  <c r="AR5" i="4" s="1"/>
  <c r="AR5" i="2" s="1"/>
  <c r="AR9" i="2" s="1"/>
</calcChain>
</file>

<file path=xl/comments1.xml><?xml version="1.0" encoding="utf-8"?>
<comments xmlns="http://schemas.openxmlformats.org/spreadsheetml/2006/main">
  <authors>
    <author/>
  </authors>
  <commentList>
    <comment ref="C6" authorId="0" shapeId="0">
      <text>
        <r>
          <rPr>
            <sz val="11"/>
            <color theme="1"/>
            <rFont val="Calibri"/>
            <scheme val="minor"/>
          </rPr>
          <t>======
ID#AAAAU0_AITM
Henrik Balkander    (2022-01-27 20:53:24)
Den här räknade jag inte med vid förra året beräkning... Vi har byggt en stabil buffert. Men baserat på utfallet och prognosen bort mot 2042 tycker jag vi kan ligga kvar på 2400 även 2022. @per.boe@telia.com  
Sedan är ju frågan om vi verkligen skall "knöla" till det som jag gjorde förra året genom att byta ut dina rubriker... Det är nog bättre att kalla dem för vad de är och inte krångla till det... Fundera gärna på det. =) Skall vi ta ett snack i nästa vecka?</t>
        </r>
      </text>
    </comment>
    <comment ref="C7" authorId="0" shapeId="0">
      <text>
        <r>
          <rPr>
            <sz val="11"/>
            <color theme="1"/>
            <rFont val="Calibri"/>
            <scheme val="minor"/>
          </rPr>
          <t>======
ID#AAAAU0_AITI
Henrik Balkander    (2022-01-27 20:26:46)
Uddevalla Energi som har grävt i gatan. (Intrångsavgift)</t>
        </r>
      </text>
    </comment>
    <comment ref="C38" authorId="0" shapeId="0">
      <text>
        <r>
          <rPr>
            <sz val="11"/>
            <color theme="1"/>
            <rFont val="Calibri"/>
            <scheme val="minor"/>
          </rPr>
          <t>======
ID#AAAAU0_AITQ
Henrik Balkander    (2022-01-27 20:54:43)
Utgifterna blev högre än tänkt budget i och med Mittdiken men i och med buffert från 2020 blev överskottet ett ordentligt sådant.</t>
        </r>
      </text>
    </comment>
    <comment ref="C41" authorId="0" shapeId="0">
      <text>
        <r>
          <rPr>
            <sz val="11"/>
            <color theme="1"/>
            <rFont val="Calibri"/>
            <scheme val="minor"/>
          </rPr>
          <t>======
ID#AAAAU0_AITY
Henrik Balkander    (2022-01-27 20:56:03)
Jag tycker vi kan sätta av 300 kkr till ett fasträntekonto.</t>
        </r>
      </text>
    </comment>
  </commentList>
  <extLst>
    <ext xmlns:r="http://schemas.openxmlformats.org/officeDocument/2006/relationships" uri="GoogleSheetsCustomDataVersion1">
      <go:sheetsCustomData xmlns:go="http://customooxmlschemas.google.com/" r:id="rId1" roundtripDataSignature="AMtx7mhfk45ibJnXon3cYbkWFLkqUJTsog=="/>
    </ext>
  </extLst>
</comments>
</file>

<file path=xl/sharedStrings.xml><?xml version="1.0" encoding="utf-8"?>
<sst xmlns="http://schemas.openxmlformats.org/spreadsheetml/2006/main" count="164" uniqueCount="110">
  <si>
    <t>Ekonomiskt utfall Sundstrands samfällighet 2021 samt föreslagen budget 2022</t>
  </si>
  <si>
    <t xml:space="preserve">Verksamhetsår </t>
  </si>
  <si>
    <t xml:space="preserve">Överskott från tidigare år </t>
  </si>
  <si>
    <t>Intäkter</t>
  </si>
  <si>
    <t>Medlemsavgifter ink avdrag för Byfjordens Finans admin avgifter</t>
  </si>
  <si>
    <t xml:space="preserve">Övriga intäkter </t>
  </si>
  <si>
    <t>Summa Intäkter</t>
  </si>
  <si>
    <t>Utgifter</t>
  </si>
  <si>
    <t>Abonnemang/Ekonomi</t>
  </si>
  <si>
    <t>Vägar Etapp 1</t>
  </si>
  <si>
    <t>GC Etapp 1</t>
  </si>
  <si>
    <t>Vägar etapp 2</t>
  </si>
  <si>
    <t>GC Etapp 2</t>
  </si>
  <si>
    <t>Elförbrukning</t>
  </si>
  <si>
    <t xml:space="preserve">Farthinder (Hastighetsreglerande åtgärder) </t>
  </si>
  <si>
    <t>Städdagar</t>
  </si>
  <si>
    <t>Försäkringar</t>
  </si>
  <si>
    <t>Hjärtstartare ny om 15 år</t>
  </si>
  <si>
    <t>Kontormaterial</t>
  </si>
  <si>
    <t>Lekplatser och Anläggningskostnader</t>
  </si>
  <si>
    <t>Sand/Grus</t>
  </si>
  <si>
    <t>Skötsel Grönytor + Arende</t>
  </si>
  <si>
    <t>Snöröjning/Grusning/Sopning</t>
  </si>
  <si>
    <t>Styrelsens kostnader</t>
  </si>
  <si>
    <t>Belysningstolpar + Armatuer</t>
  </si>
  <si>
    <t xml:space="preserve">Övriga utgifter </t>
  </si>
  <si>
    <t xml:space="preserve">Summa utgifter </t>
  </si>
  <si>
    <t xml:space="preserve">Årets resultat </t>
  </si>
  <si>
    <t>Resultat inklusive tidigare års överskott</t>
  </si>
  <si>
    <t xml:space="preserve">Förslag att fondera 70% av årets resultat inklusive bufferten från tidigare år </t>
  </si>
  <si>
    <t>Om OK från Årsmötet lägger vi då över den här summan till nästa års verksamhets år</t>
  </si>
  <si>
    <t xml:space="preserve">Långsiktig Budget Sundstrands Samfällighet. </t>
  </si>
  <si>
    <t xml:space="preserve">År </t>
  </si>
  <si>
    <t xml:space="preserve">Medlemsavgifter </t>
  </si>
  <si>
    <t xml:space="preserve">Förväntad procentuell prisökning / år </t>
  </si>
  <si>
    <t xml:space="preserve">Avsättning till framtida asfaltfond.  </t>
  </si>
  <si>
    <t xml:space="preserve">Årligt resultat </t>
  </si>
  <si>
    <t xml:space="preserve">Buffert </t>
  </si>
  <si>
    <t xml:space="preserve">Buffert om vi skulle tänka oss att invenstera det sparade beloppet. </t>
  </si>
  <si>
    <t xml:space="preserve">Procentuell finansiell utveckling </t>
  </si>
  <si>
    <t xml:space="preserve">Osäkerhetsfaktorer: </t>
  </si>
  <si>
    <t xml:space="preserve">Stor osäkerhet i slitageestimeringen... Mellan 25 och 50 år. </t>
  </si>
  <si>
    <t xml:space="preserve">Framtida gemensamma projekt. </t>
  </si>
  <si>
    <t xml:space="preserve">Underlag från Kommunen rörande Etapp 1 och Etapp 2. </t>
  </si>
  <si>
    <t xml:space="preserve">Var </t>
  </si>
  <si>
    <t xml:space="preserve">Vad </t>
  </si>
  <si>
    <t>Yta m2</t>
  </si>
  <si>
    <t xml:space="preserve">Summa </t>
  </si>
  <si>
    <t>År</t>
  </si>
  <si>
    <t>Kr / m2 eller / m</t>
  </si>
  <si>
    <t>Procent diff 12/16</t>
  </si>
  <si>
    <t>Etapp 1</t>
  </si>
  <si>
    <t>Vägar</t>
  </si>
  <si>
    <t xml:space="preserve">Faktura </t>
  </si>
  <si>
    <t>Gång cykel-väg</t>
  </si>
  <si>
    <t>Motveck uppskattning</t>
  </si>
  <si>
    <t>Etapp 2</t>
  </si>
  <si>
    <t>Prognos</t>
  </si>
  <si>
    <t>Gång-cykelväg</t>
  </si>
  <si>
    <t>Eventuellt motveck att räkna med i framtiden:</t>
  </si>
  <si>
    <t xml:space="preserve">Kommentarer från Edvard Hansson </t>
  </si>
  <si>
    <t>Det går alltid att resonera kring ev avskrivningstid.</t>
  </si>
  <si>
    <t>Vanligt att använda sig av ca 25 år i ekonomisammanhang. Praktiken är dock lite annorlunda. Vi har villagator som legat 50 år utan omasfaltering.</t>
  </si>
  <si>
    <t>Den större tillfartsvägen kanske slits lit mer än villagatorna.</t>
  </si>
  <si>
    <t>1 m2 med 40 mm asfalt är 100 kg, 1 ton är 10 m2 med 40 mm.</t>
  </si>
  <si>
    <t xml:space="preserve">Ovan summor är från Edvard Hansson, projektledare för Sundstrand inom kommunen. Edvard.hansson@uddevalla.se </t>
  </si>
  <si>
    <t xml:space="preserve">Uppskattning m2 pris 2020 </t>
  </si>
  <si>
    <t xml:space="preserve">Vårt förslag: </t>
  </si>
  <si>
    <t>Uppskattning motveck kr / meter 2020</t>
  </si>
  <si>
    <t>Antal år innan byte</t>
  </si>
  <si>
    <t xml:space="preserve">Byt år </t>
  </si>
  <si>
    <t>Kommentar</t>
  </si>
  <si>
    <t xml:space="preserve">Etapp 1 </t>
  </si>
  <si>
    <t>Fräsning och justering innan topplägg 10% av Väg och motveck</t>
  </si>
  <si>
    <t>procent av summa</t>
  </si>
  <si>
    <t xml:space="preserve">GC1 </t>
  </si>
  <si>
    <t xml:space="preserve">Motveck </t>
  </si>
  <si>
    <t>GC2</t>
  </si>
  <si>
    <t xml:space="preserve">Avgift </t>
  </si>
  <si>
    <t>Antal betalande andelar</t>
  </si>
  <si>
    <t>Procentuell ökning</t>
  </si>
  <si>
    <t xml:space="preserve">Summa Medlemsintäkt </t>
  </si>
  <si>
    <t>Asfalt prisutveckling</t>
  </si>
  <si>
    <t xml:space="preserve">Vägar Etapp 1 </t>
  </si>
  <si>
    <t xml:space="preserve">GC Etapp 1 </t>
  </si>
  <si>
    <t xml:space="preserve">Procent </t>
  </si>
  <si>
    <t>Totalt</t>
  </si>
  <si>
    <t>Man</t>
  </si>
  <si>
    <t>Kvinna</t>
  </si>
  <si>
    <t>0-4</t>
  </si>
  <si>
    <t>05-9</t>
  </si>
  <si>
    <t>10-14</t>
  </si>
  <si>
    <t>15-19</t>
  </si>
  <si>
    <t>20-24</t>
  </si>
  <si>
    <t>25-29</t>
  </si>
  <si>
    <t>30-34</t>
  </si>
  <si>
    <t>35-39</t>
  </si>
  <si>
    <t>40-44</t>
  </si>
  <si>
    <t>45-49</t>
  </si>
  <si>
    <t>50-54</t>
  </si>
  <si>
    <t>55-59</t>
  </si>
  <si>
    <t>60-64</t>
  </si>
  <si>
    <t>65-69</t>
  </si>
  <si>
    <t>70-74</t>
  </si>
  <si>
    <t>75-</t>
  </si>
  <si>
    <t>SUMMA</t>
  </si>
  <si>
    <t>Oljepriset</t>
  </si>
  <si>
    <t xml:space="preserve">När vi ser vad priset för topplagret för etapp 2 blir kan vi göra en mer aktuell prognos framgent. </t>
  </si>
  <si>
    <t>Utfall</t>
  </si>
  <si>
    <t>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</si>
</sst>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kr-41D]_-;\-* #,##0.00\ [$kr-41D]_-;_-* &quot;-&quot;??\ [$kr-41D]_-;_-@"/>
    <numFmt numFmtId="165" formatCode="_-* #,##0\ &quot;kr&quot;_-;\-* #,##0\ &quot;kr&quot;_-;_-* &quot;-&quot;??\ &quot;kr&quot;_-;_-@"/>
    <numFmt numFmtId="166" formatCode="#,##0.0\ &quot;kr&quot;;[Red]\-#,##0.0\ &quot;kr&quot;"/>
    <numFmt numFmtId="167" formatCode="0.0%"/>
  </numFmts>
  <fonts count="22">
    <font>
      <sz val="11"/>
      <color theme="1"/>
      <name val="Calibri"/>
      <scheme val="minor"/>
    </font>
    <font>
      <sz val="11"/>
      <color theme="1"/>
      <name val="Calibri"/>
      <family val="2"/>
      <scheme val="minor"/>
    </font>
    <font>
      <b/>
      <sz val="11"/>
      <color theme="1"/>
      <name val="Calibri"/>
      <scheme val="minor"/>
    </font>
    <font>
      <sz val="11"/>
      <color theme="1"/>
      <name val="Calibri"/>
      <scheme val="minor"/>
    </font>
    <font>
      <b/>
      <sz val="11"/>
      <color theme="1"/>
      <name val="Calibri"/>
      <scheme val="minor"/>
    </font>
    <font>
      <sz val="11"/>
      <color rgb="FF000000"/>
      <name val="Calibri"/>
    </font>
    <font>
      <sz val="11"/>
      <color rgb="FF000000"/>
      <name val="Roboto"/>
    </font>
    <font>
      <sz val="12"/>
      <color rgb="FF000000"/>
      <name val="Calibri"/>
    </font>
    <font>
      <sz val="11"/>
      <color theme="1"/>
      <name val="&quot;Helvetica Neue&quot;"/>
    </font>
    <font>
      <b/>
      <sz val="12"/>
      <color rgb="FF000000"/>
      <name val="Calibri"/>
    </font>
    <font>
      <b/>
      <u/>
      <sz val="11"/>
      <color rgb="FF222222"/>
      <name val="Arial"/>
    </font>
    <font>
      <b/>
      <u/>
      <sz val="11"/>
      <color rgb="FF222222"/>
      <name val="Arial"/>
    </font>
    <font>
      <sz val="11"/>
      <color rgb="FF222222"/>
      <name val="Arial"/>
    </font>
    <font>
      <sz val="11"/>
      <color rgb="FF222222"/>
      <name val="Arial"/>
    </font>
    <font>
      <sz val="10"/>
      <color rgb="FF222222"/>
      <name val="Arial"/>
    </font>
    <font>
      <u/>
      <sz val="11"/>
      <color rgb="FF222222"/>
      <name val="Arial"/>
    </font>
    <font>
      <u/>
      <sz val="11"/>
      <color rgb="FF222222"/>
      <name val="Arial"/>
    </font>
    <font>
      <sz val="10"/>
      <color theme="1"/>
      <name val="Calibri"/>
      <scheme val="minor"/>
    </font>
    <font>
      <b/>
      <u/>
      <sz val="11"/>
      <color rgb="FF222222"/>
      <name val="Calibri"/>
      <scheme val="minor"/>
    </font>
    <font>
      <b/>
      <u/>
      <sz val="11"/>
      <color rgb="FF222222"/>
      <name val="Calibri"/>
      <scheme val="minor"/>
    </font>
    <font>
      <sz val="11"/>
      <color rgb="FF222222"/>
      <name val="Calibri"/>
      <scheme val="minor"/>
    </font>
    <font>
      <b/>
      <sz val="11"/>
      <color rgb="FF000000"/>
      <name val="Calibri"/>
    </font>
  </fonts>
  <fills count="10">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B6D7A8"/>
        <bgColor rgb="FFB6D7A8"/>
      </patternFill>
    </fill>
    <fill>
      <patternFill patternType="solid">
        <fgColor rgb="FFFFE599"/>
        <bgColor rgb="FFFFE599"/>
      </patternFill>
    </fill>
    <fill>
      <patternFill patternType="solid">
        <fgColor rgb="FFE7F9EF"/>
        <bgColor rgb="FFE7F9EF"/>
      </patternFill>
    </fill>
    <fill>
      <patternFill patternType="solid">
        <fgColor rgb="FFFEF2CB"/>
        <bgColor rgb="FFFEF2CB"/>
      </patternFill>
    </fill>
    <fill>
      <patternFill patternType="solid">
        <fgColor rgb="FFE2EFD9"/>
        <bgColor rgb="FFE2EFD9"/>
      </patternFill>
    </fill>
    <fill>
      <patternFill patternType="solid">
        <fgColor rgb="FF00FF00"/>
        <bgColor rgb="FF00FF00"/>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515151"/>
      </top>
      <bottom style="thin">
        <color rgb="FF000000"/>
      </bottom>
      <diagonal/>
    </border>
  </borders>
  <cellStyleXfs count="1">
    <xf numFmtId="0" fontId="0" fillId="0" borderId="0"/>
  </cellStyleXfs>
  <cellXfs count="111">
    <xf numFmtId="0" fontId="0" fillId="0" borderId="0" xfId="0" applyFont="1" applyAlignment="1"/>
    <xf numFmtId="0" fontId="2" fillId="0" borderId="0" xfId="0" applyFont="1" applyAlignment="1"/>
    <xf numFmtId="0" fontId="2" fillId="0" borderId="0" xfId="0" applyFont="1" applyAlignment="1"/>
    <xf numFmtId="0" fontId="3" fillId="0" borderId="0" xfId="0" applyFont="1" applyAlignment="1"/>
    <xf numFmtId="0" fontId="3" fillId="0" borderId="0" xfId="0" applyFont="1" applyAlignment="1"/>
    <xf numFmtId="164" fontId="3" fillId="0" borderId="0" xfId="0" applyNumberFormat="1" applyFont="1" applyAlignment="1"/>
    <xf numFmtId="164" fontId="3" fillId="0" borderId="0" xfId="0" applyNumberFormat="1" applyFont="1"/>
    <xf numFmtId="0" fontId="2" fillId="0" borderId="0" xfId="0" applyFont="1"/>
    <xf numFmtId="0" fontId="2" fillId="0" borderId="0" xfId="0" applyFont="1"/>
    <xf numFmtId="0" fontId="3" fillId="0" borderId="0" xfId="0" applyFont="1" applyAlignment="1"/>
    <xf numFmtId="0" fontId="3" fillId="0" borderId="0" xfId="0" applyFont="1"/>
    <xf numFmtId="164" fontId="2" fillId="0" borderId="0" xfId="0" applyNumberFormat="1" applyFont="1"/>
    <xf numFmtId="0" fontId="3" fillId="0" borderId="0" xfId="0" applyFont="1" applyAlignment="1">
      <alignment wrapText="1"/>
    </xf>
    <xf numFmtId="164" fontId="3" fillId="0" borderId="0" xfId="0" applyNumberFormat="1" applyFont="1"/>
    <xf numFmtId="0" fontId="0" fillId="0" borderId="0" xfId="0" applyFont="1"/>
    <xf numFmtId="0" fontId="3" fillId="0" borderId="0" xfId="0" applyFont="1"/>
    <xf numFmtId="0" fontId="4" fillId="0" borderId="0" xfId="0" applyFont="1"/>
    <xf numFmtId="0" fontId="0" fillId="0" borderId="1" xfId="0" applyFont="1" applyBorder="1"/>
    <xf numFmtId="165" fontId="0" fillId="0" borderId="1" xfId="0" applyNumberFormat="1" applyFont="1" applyBorder="1"/>
    <xf numFmtId="4" fontId="5" fillId="2" borderId="2" xfId="0" applyNumberFormat="1" applyFont="1" applyFill="1" applyBorder="1" applyAlignment="1"/>
    <xf numFmtId="165" fontId="0" fillId="0" borderId="0" xfId="0" applyNumberFormat="1" applyFont="1"/>
    <xf numFmtId="0" fontId="0" fillId="0" borderId="1" xfId="0" applyFont="1" applyBorder="1" applyAlignment="1"/>
    <xf numFmtId="165" fontId="6" fillId="2" borderId="0" xfId="0" applyNumberFormat="1" applyFont="1" applyFill="1" applyAlignment="1"/>
    <xf numFmtId="165" fontId="0" fillId="0" borderId="1" xfId="0" applyNumberFormat="1" applyFont="1" applyBorder="1" applyAlignment="1"/>
    <xf numFmtId="0" fontId="0" fillId="3" borderId="1" xfId="0" applyFont="1" applyFill="1" applyBorder="1"/>
    <xf numFmtId="165" fontId="0" fillId="3" borderId="1" xfId="0" applyNumberFormat="1" applyFont="1" applyFill="1" applyBorder="1"/>
    <xf numFmtId="165" fontId="0" fillId="3" borderId="0" xfId="0" applyNumberFormat="1" applyFont="1" applyFill="1"/>
    <xf numFmtId="0" fontId="3" fillId="4" borderId="0" xfId="0" applyFont="1" applyFill="1"/>
    <xf numFmtId="10" fontId="0" fillId="4" borderId="0" xfId="0" applyNumberFormat="1" applyFont="1" applyFill="1"/>
    <xf numFmtId="10" fontId="0" fillId="0" borderId="0" xfId="0" applyNumberFormat="1" applyFont="1"/>
    <xf numFmtId="49" fontId="7" fillId="2" borderId="1" xfId="0" applyNumberFormat="1" applyFont="1" applyFill="1" applyBorder="1" applyAlignment="1"/>
    <xf numFmtId="166" fontId="0" fillId="0" borderId="1" xfId="0" applyNumberFormat="1" applyFont="1" applyBorder="1" applyAlignment="1"/>
    <xf numFmtId="166" fontId="0" fillId="5" borderId="1" xfId="0" applyNumberFormat="1" applyFont="1" applyFill="1" applyBorder="1" applyAlignment="1"/>
    <xf numFmtId="166" fontId="0" fillId="0" borderId="1" xfId="0" applyNumberFormat="1" applyFont="1" applyBorder="1"/>
    <xf numFmtId="166" fontId="0" fillId="0" borderId="0" xfId="0" applyNumberFormat="1" applyFont="1"/>
    <xf numFmtId="49" fontId="5" fillId="0" borderId="1" xfId="0" applyNumberFormat="1" applyFont="1" applyBorder="1" applyAlignment="1">
      <alignment horizontal="left"/>
    </xf>
    <xf numFmtId="166" fontId="0" fillId="6" borderId="1" xfId="0" applyNumberFormat="1" applyFont="1" applyFill="1" applyBorder="1" applyAlignment="1"/>
    <xf numFmtId="166" fontId="0" fillId="5" borderId="1" xfId="0" applyNumberFormat="1" applyFont="1" applyFill="1" applyBorder="1"/>
    <xf numFmtId="49" fontId="5" fillId="0" borderId="1" xfId="0" applyNumberFormat="1" applyFont="1" applyBorder="1" applyAlignment="1">
      <alignment horizontal="left"/>
    </xf>
    <xf numFmtId="166" fontId="0" fillId="6" borderId="1" xfId="0" applyNumberFormat="1" applyFont="1" applyFill="1" applyBorder="1"/>
    <xf numFmtId="0" fontId="3" fillId="0" borderId="1" xfId="0" applyFont="1" applyBorder="1" applyAlignment="1"/>
    <xf numFmtId="166" fontId="0" fillId="3" borderId="1" xfId="0" applyNumberFormat="1" applyFont="1" applyFill="1" applyBorder="1"/>
    <xf numFmtId="166" fontId="0" fillId="3" borderId="0" xfId="0" applyNumberFormat="1" applyFont="1" applyFill="1"/>
    <xf numFmtId="0" fontId="0" fillId="7" borderId="1" xfId="0" applyFont="1" applyFill="1" applyBorder="1"/>
    <xf numFmtId="166" fontId="0" fillId="7" borderId="1" xfId="0" applyNumberFormat="1" applyFont="1" applyFill="1" applyBorder="1"/>
    <xf numFmtId="166" fontId="0" fillId="7" borderId="0" xfId="0" applyNumberFormat="1" applyFont="1" applyFill="1"/>
    <xf numFmtId="0" fontId="0" fillId="8" borderId="1" xfId="0" applyFont="1" applyFill="1" applyBorder="1"/>
    <xf numFmtId="166" fontId="0" fillId="8" borderId="1" xfId="0" applyNumberFormat="1" applyFont="1" applyFill="1" applyBorder="1"/>
    <xf numFmtId="166" fontId="0" fillId="8" borderId="0" xfId="0" applyNumberFormat="1" applyFont="1" applyFill="1"/>
    <xf numFmtId="166" fontId="3" fillId="0" borderId="0" xfId="0" applyNumberFormat="1" applyFont="1"/>
    <xf numFmtId="49" fontId="7" fillId="2" borderId="0" xfId="0" applyNumberFormat="1" applyFont="1" applyFill="1" applyAlignment="1"/>
    <xf numFmtId="10" fontId="7" fillId="2" borderId="0" xfId="0" applyNumberFormat="1" applyFont="1" applyFill="1" applyAlignment="1">
      <alignment horizontal="right"/>
    </xf>
    <xf numFmtId="4" fontId="7" fillId="2" borderId="0" xfId="0" applyNumberFormat="1" applyFont="1" applyFill="1" applyAlignment="1">
      <alignment horizontal="right"/>
    </xf>
    <xf numFmtId="49" fontId="7" fillId="2" borderId="0" xfId="0" applyNumberFormat="1" applyFont="1" applyFill="1" applyAlignment="1"/>
    <xf numFmtId="4" fontId="8" fillId="2" borderId="0" xfId="0" applyNumberFormat="1" applyFont="1" applyFill="1" applyAlignment="1"/>
    <xf numFmtId="3" fontId="10" fillId="2" borderId="0" xfId="0" applyNumberFormat="1" applyFont="1" applyFill="1" applyAlignment="1"/>
    <xf numFmtId="0" fontId="11" fillId="2" borderId="0" xfId="0" applyFont="1" applyFill="1" applyAlignment="1"/>
    <xf numFmtId="0" fontId="12" fillId="2" borderId="0" xfId="0" applyFont="1" applyFill="1" applyAlignment="1"/>
    <xf numFmtId="3" fontId="12" fillId="2" borderId="0" xfId="0" applyNumberFormat="1" applyFont="1" applyFill="1" applyAlignment="1"/>
    <xf numFmtId="164" fontId="12" fillId="2" borderId="0" xfId="0" applyNumberFormat="1" applyFont="1" applyFill="1" applyAlignment="1"/>
    <xf numFmtId="0" fontId="3" fillId="0" borderId="0" xfId="0" applyFont="1" applyAlignment="1"/>
    <xf numFmtId="0" fontId="3" fillId="0" borderId="0" xfId="0" applyFont="1"/>
    <xf numFmtId="3" fontId="13" fillId="2" borderId="0" xfId="0" applyNumberFormat="1" applyFont="1" applyFill="1" applyAlignment="1">
      <alignment horizontal="left"/>
    </xf>
    <xf numFmtId="0" fontId="2" fillId="0" borderId="0" xfId="0" applyFont="1" applyAlignment="1"/>
    <xf numFmtId="0" fontId="12" fillId="2" borderId="0" xfId="0" applyFont="1" applyFill="1" applyAlignment="1"/>
    <xf numFmtId="0" fontId="3" fillId="0" borderId="0" xfId="0" applyFont="1" applyAlignment="1"/>
    <xf numFmtId="0" fontId="14" fillId="2" borderId="0" xfId="0" applyFont="1" applyFill="1" applyAlignment="1"/>
    <xf numFmtId="3" fontId="15" fillId="2" borderId="0" xfId="0" applyNumberFormat="1" applyFont="1" applyFill="1" applyAlignment="1"/>
    <xf numFmtId="0" fontId="16" fillId="2" borderId="0" xfId="0" applyFont="1" applyFill="1" applyAlignment="1"/>
    <xf numFmtId="3" fontId="3" fillId="0" borderId="0" xfId="0" applyNumberFormat="1" applyFont="1"/>
    <xf numFmtId="0" fontId="17" fillId="0" borderId="0" xfId="0" applyFont="1" applyAlignment="1"/>
    <xf numFmtId="164" fontId="3" fillId="9" borderId="0" xfId="0" applyNumberFormat="1" applyFont="1" applyFill="1" applyAlignment="1"/>
    <xf numFmtId="0" fontId="4" fillId="0" borderId="0" xfId="0" applyFont="1" applyAlignment="1"/>
    <xf numFmtId="3" fontId="18" fillId="2" borderId="0" xfId="0" applyNumberFormat="1" applyFont="1" applyFill="1" applyAlignment="1"/>
    <xf numFmtId="0" fontId="19" fillId="2" borderId="0" xfId="0" applyFont="1" applyFill="1" applyAlignment="1"/>
    <xf numFmtId="0" fontId="20" fillId="2" borderId="0" xfId="0" applyFont="1" applyFill="1" applyAlignment="1"/>
    <xf numFmtId="3" fontId="20" fillId="2" borderId="0" xfId="0" applyNumberFormat="1" applyFont="1" applyFill="1" applyAlignment="1">
      <alignment horizontal="left"/>
    </xf>
    <xf numFmtId="164" fontId="20" fillId="2" borderId="0" xfId="0" applyNumberFormat="1" applyFont="1" applyFill="1" applyAlignment="1"/>
    <xf numFmtId="0" fontId="0" fillId="0" borderId="0" xfId="0" applyFont="1" applyAlignment="1"/>
    <xf numFmtId="0" fontId="0" fillId="0" borderId="0" xfId="0" applyFont="1"/>
    <xf numFmtId="0" fontId="0" fillId="0" borderId="0" xfId="0" applyFont="1" applyAlignment="1"/>
    <xf numFmtId="3" fontId="20" fillId="2" borderId="0" xfId="0" applyNumberFormat="1" applyFont="1" applyFill="1" applyAlignment="1">
      <alignment horizontal="left"/>
    </xf>
    <xf numFmtId="3" fontId="0" fillId="0" borderId="0" xfId="0" applyNumberFormat="1" applyFont="1"/>
    <xf numFmtId="0" fontId="0" fillId="0" borderId="0" xfId="0" applyFont="1"/>
    <xf numFmtId="0" fontId="0" fillId="0" borderId="0" xfId="0" applyFont="1" applyAlignment="1"/>
    <xf numFmtId="0" fontId="0" fillId="0" borderId="0" xfId="0" applyFont="1" applyAlignment="1"/>
    <xf numFmtId="0" fontId="3" fillId="0" borderId="0" xfId="0" applyFont="1" applyAlignment="1">
      <alignment horizontal="left"/>
    </xf>
    <xf numFmtId="1" fontId="3" fillId="9" borderId="0" xfId="0" applyNumberFormat="1" applyFont="1" applyFill="1" applyAlignment="1"/>
    <xf numFmtId="1" fontId="3" fillId="0" borderId="0" xfId="0" applyNumberFormat="1" applyFont="1" applyAlignment="1"/>
    <xf numFmtId="0" fontId="3" fillId="0" borderId="0" xfId="0" applyFont="1" applyAlignment="1">
      <alignment horizontal="left"/>
    </xf>
    <xf numFmtId="9" fontId="3" fillId="0" borderId="0" xfId="0" applyNumberFormat="1" applyFont="1" applyAlignment="1">
      <alignment horizontal="left"/>
    </xf>
    <xf numFmtId="9" fontId="3" fillId="0" borderId="0" xfId="0" applyNumberFormat="1" applyFont="1"/>
    <xf numFmtId="9" fontId="3" fillId="0" borderId="0" xfId="0" applyNumberFormat="1" applyFont="1" applyAlignment="1"/>
    <xf numFmtId="164" fontId="3" fillId="0" borderId="0" xfId="0" applyNumberFormat="1" applyFont="1" applyAlignment="1">
      <alignment horizontal="left"/>
    </xf>
    <xf numFmtId="49" fontId="5" fillId="0" borderId="1" xfId="0" applyNumberFormat="1" applyFont="1" applyBorder="1" applyAlignment="1">
      <alignment horizontal="left"/>
    </xf>
    <xf numFmtId="0" fontId="5" fillId="0" borderId="0" xfId="0" applyFont="1" applyAlignment="1"/>
    <xf numFmtId="49" fontId="21" fillId="0" borderId="0" xfId="0" applyNumberFormat="1" applyFont="1" applyAlignment="1">
      <alignment horizontal="right"/>
    </xf>
    <xf numFmtId="0" fontId="21" fillId="0" borderId="0" xfId="0" applyFont="1" applyAlignment="1"/>
    <xf numFmtId="49" fontId="5" fillId="0" borderId="0" xfId="0" applyNumberFormat="1" applyFont="1" applyAlignment="1">
      <alignment horizontal="right"/>
    </xf>
    <xf numFmtId="167" fontId="5" fillId="0" borderId="0" xfId="0" applyNumberFormat="1" applyFont="1" applyAlignment="1">
      <alignment horizontal="right"/>
    </xf>
    <xf numFmtId="3" fontId="5" fillId="0" borderId="0" xfId="0" applyNumberFormat="1" applyFont="1" applyAlignment="1">
      <alignment horizontal="right"/>
    </xf>
    <xf numFmtId="0" fontId="5" fillId="0" borderId="0" xfId="0" applyFont="1" applyAlignment="1">
      <alignment horizontal="right"/>
    </xf>
    <xf numFmtId="0" fontId="5" fillId="0" borderId="0" xfId="0" applyFont="1" applyAlignment="1"/>
    <xf numFmtId="49" fontId="5" fillId="0" borderId="0" xfId="0" applyNumberFormat="1" applyFont="1" applyAlignment="1">
      <alignment horizontal="right"/>
    </xf>
    <xf numFmtId="49" fontId="3" fillId="0" borderId="0" xfId="0" applyNumberFormat="1" applyFont="1" applyAlignment="1">
      <alignment horizontal="right"/>
    </xf>
    <xf numFmtId="49" fontId="7" fillId="0" borderId="0" xfId="0" applyNumberFormat="1" applyFont="1" applyFill="1" applyAlignment="1"/>
    <xf numFmtId="0" fontId="2" fillId="0" borderId="0" xfId="0" applyFont="1" applyFill="1" applyAlignment="1"/>
    <xf numFmtId="0" fontId="3" fillId="0" borderId="0" xfId="0" applyFont="1" applyFill="1" applyAlignment="1"/>
    <xf numFmtId="0" fontId="0" fillId="0" borderId="0" xfId="0" applyFont="1" applyFill="1" applyAlignment="1"/>
    <xf numFmtId="49" fontId="9" fillId="0" borderId="0" xfId="0" applyNumberFormat="1" applyFont="1" applyFill="1" applyAlignment="1"/>
    <xf numFmtId="0" fontId="1" fillId="0" borderId="0" xfId="0" applyFont="1" applyAlignment="1"/>
  </cellXfs>
  <cellStyles count="1">
    <cellStyle name="Normal" xfId="0" builtinId="0"/>
  </cellStyles>
  <dxfs count="22">
    <dxf>
      <font>
        <color rgb="FFFF0000"/>
      </font>
      <fill>
        <patternFill patternType="solid">
          <fgColor rgb="FFD9EAD3"/>
          <bgColor rgb="FFD9EAD3"/>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s>
  <tableStyles count="7">
    <tableStyle name="Budget 2022-style" pivot="0" count="3">
      <tableStyleElement type="headerRow" dxfId="21"/>
      <tableStyleElement type="firstRowStripe" dxfId="20"/>
      <tableStyleElement type="secondRowStripe" dxfId="19"/>
    </tableStyle>
    <tableStyle name="Budget 2022-style 2" pivot="0" count="3">
      <tableStyleElement type="headerRow" dxfId="18"/>
      <tableStyleElement type="firstRowStripe" dxfId="17"/>
      <tableStyleElement type="secondRowStripe" dxfId="16"/>
    </tableStyle>
    <tableStyle name="Asfalt-style" pivot="0" count="3">
      <tableStyleElement type="headerRow" dxfId="15"/>
      <tableStyleElement type="firstRowStripe" dxfId="14"/>
      <tableStyleElement type="secondRowStripe" dxfId="13"/>
    </tableStyle>
    <tableStyle name="Asfalt-style 2" pivot="0" count="3">
      <tableStyleElement type="headerRow" dxfId="12"/>
      <tableStyleElement type="firstRowStripe" dxfId="11"/>
      <tableStyleElement type="secondRowStripe" dxfId="10"/>
    </tableStyle>
    <tableStyle name="Medlem och Asfalt utveckling-style" pivot="0" count="3">
      <tableStyleElement type="headerRow" dxfId="9"/>
      <tableStyleElement type="firstRowStripe" dxfId="8"/>
      <tableStyleElement type="secondRowStripe" dxfId="7"/>
    </tableStyle>
    <tableStyle name="Medlem och Asfalt utveckling-style 2" pivot="0" count="3">
      <tableStyleElement type="headerRow" dxfId="6"/>
      <tableStyleElement type="firstRowStripe" dxfId="5"/>
      <tableStyleElement type="secondRowStripe" dxfId="4"/>
    </tableStyle>
    <tableStyle name="Åldersfördelning Boende-style" pivot="0" count="3">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id="1" name="Table_1" displayName="Table_1" ref="A11:C33" headerRowCount="0">
  <tableColumns count="3">
    <tableColumn id="1" name="Column1"/>
    <tableColumn id="2" name="Column2"/>
    <tableColumn id="3" name="Column3"/>
  </tableColumns>
  <tableStyleInfo name="Budget 2022-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id="2" name="Table_2" displayName="Table_2" ref="A1:C9" headerRowCount="0">
  <tableColumns count="3">
    <tableColumn id="1" name="Column1"/>
    <tableColumn id="2" name="Column2"/>
    <tableColumn id="3" name="Column3"/>
  </tableColumns>
  <tableStyleInfo name="Budget 2022-style 2" showFirstColumn="1" showLastColumn="1" showRowStripes="1" showColumnStripes="0"/>
  <extLst>
    <ext uri="GoogleSheetsCustomDataVersion1">
      <go:sheetsCustomData xmlns:go="http://customooxmlschemas.google.com/" headerRowCount="1"/>
    </ext>
  </extLst>
</table>
</file>

<file path=xl/tables/table3.xml><?xml version="1.0" encoding="utf-8"?>
<table xmlns="http://schemas.openxmlformats.org/spreadsheetml/2006/main" id="3" name="Table_3" displayName="Table_3" ref="A1:H10" headerRowCount="0">
  <tableColumns count="8">
    <tableColumn id="1" name="Column1"/>
    <tableColumn id="2" name="Column2"/>
    <tableColumn id="3" name="Column3"/>
    <tableColumn id="4" name="Column4"/>
    <tableColumn id="5" name="Column5"/>
    <tableColumn id="6" name="Column6"/>
    <tableColumn id="7" name="Column7"/>
    <tableColumn id="8" name="Column8"/>
  </tableColumns>
  <tableStyleInfo name="Asfalt-style"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id="4" name="Table_4" displayName="Table_4" ref="A19:I27">
  <tableColumns count="9">
    <tableColumn id="1" name="Var "/>
    <tableColumn id="2" name="Vad "/>
    <tableColumn id="3" name="Yta m2"/>
    <tableColumn id="4" name="Summa "/>
    <tableColumn id="5" name="År"/>
    <tableColumn id="6" name="Kr / m2 eller / m"/>
    <tableColumn id="7" name="Antal år innan byte"/>
    <tableColumn id="8" name="Byt år "/>
    <tableColumn id="9" name="Kommentar"/>
  </tableColumns>
  <tableStyleInfo name="Asfalt-style 2" showFirstColumn="1" showLastColumn="1" showRowStripes="1" showColumnStripes="0"/>
</table>
</file>

<file path=xl/tables/table5.xml><?xml version="1.0" encoding="utf-8"?>
<table xmlns="http://schemas.openxmlformats.org/spreadsheetml/2006/main" id="5" name="Table_5" displayName="Table_5" ref="A10:AR13" headerRowCount="0">
  <tableColumns count="4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 id="28" name="Column28"/>
    <tableColumn id="29" name="Column29"/>
    <tableColumn id="30" name="Column30"/>
    <tableColumn id="31" name="Column31"/>
    <tableColumn id="32" name="Column32"/>
    <tableColumn id="33" name="Column33"/>
    <tableColumn id="34" name="Column34"/>
    <tableColumn id="35" name="Column35"/>
    <tableColumn id="36" name="Column36"/>
    <tableColumn id="37" name="Column37"/>
    <tableColumn id="38" name="Column38"/>
    <tableColumn id="39" name="Column39"/>
    <tableColumn id="40" name="Column40"/>
    <tableColumn id="41" name="Column41"/>
    <tableColumn id="42" name="Column42"/>
    <tableColumn id="43" name="Column43"/>
    <tableColumn id="44" name="Column44"/>
  </tableColumns>
  <tableStyleInfo name="Medlem och Asfalt utveckling-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id="6" name="Table_6" displayName="Table_6" ref="A1:AR5" headerRowCount="0">
  <tableColumns count="4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 id="28" name="Column28"/>
    <tableColumn id="29" name="Column29"/>
    <tableColumn id="30" name="Column30"/>
    <tableColumn id="31" name="Column31"/>
    <tableColumn id="32" name="Column32"/>
    <tableColumn id="33" name="Column33"/>
    <tableColumn id="34" name="Column34"/>
    <tableColumn id="35" name="Column35"/>
    <tableColumn id="36" name="Column36"/>
    <tableColumn id="37" name="Column37"/>
    <tableColumn id="38" name="Column38"/>
    <tableColumn id="39" name="Column39"/>
    <tableColumn id="40" name="Column40"/>
    <tableColumn id="41" name="Column41"/>
    <tableColumn id="42" name="Column42"/>
    <tableColumn id="43" name="Column43"/>
    <tableColumn id="44" name="Column44"/>
  </tableColumns>
  <tableStyleInfo name="Medlem och Asfalt utveckling-style 2"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id="7" name="Table_7" displayName="Table_7" ref="A1:E18">
  <tableColumns count="5">
    <tableColumn id="1" name="År "/>
    <tableColumn id="2" name="Procent "/>
    <tableColumn id="3" name="Totalt"/>
    <tableColumn id="4" name="Man"/>
    <tableColumn id="5" name="Kvinna"/>
  </tableColumns>
  <tableStyleInfo name="Åldersfördelning Boend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C36"/>
  <sheetViews>
    <sheetView workbookViewId="0"/>
  </sheetViews>
  <sheetFormatPr defaultColWidth="14.453125" defaultRowHeight="15" customHeight="1"/>
  <cols>
    <col min="1" max="1" width="55.6328125" customWidth="1"/>
    <col min="2" max="3" width="14.08984375" customWidth="1"/>
  </cols>
  <sheetData>
    <row r="1" spans="1:3">
      <c r="A1" s="1" t="s">
        <v>0</v>
      </c>
      <c r="B1" s="2"/>
      <c r="C1" s="2"/>
    </row>
    <row r="2" spans="1:3">
      <c r="A2" s="3" t="s">
        <v>1</v>
      </c>
      <c r="B2" s="2">
        <v>2021</v>
      </c>
      <c r="C2" s="2">
        <v>2022</v>
      </c>
    </row>
    <row r="3" spans="1:3">
      <c r="A3" s="4" t="s">
        <v>2</v>
      </c>
      <c r="B3" s="5">
        <v>372798.9</v>
      </c>
      <c r="C3" s="6">
        <v>613679.39999999991</v>
      </c>
    </row>
    <row r="4" spans="1:3">
      <c r="A4" s="7"/>
      <c r="B4" s="8"/>
      <c r="C4" s="8"/>
    </row>
    <row r="5" spans="1:3">
      <c r="A5" s="7" t="s">
        <v>3</v>
      </c>
      <c r="B5" s="8">
        <v>2021</v>
      </c>
      <c r="C5" s="8">
        <v>2022</v>
      </c>
    </row>
    <row r="6" spans="1:3">
      <c r="A6" s="9" t="s">
        <v>4</v>
      </c>
      <c r="B6" s="6">
        <v>683049.5</v>
      </c>
      <c r="C6" s="6">
        <f>B6*1.02</f>
        <v>696710.49</v>
      </c>
    </row>
    <row r="7" spans="1:3">
      <c r="A7" s="10" t="s">
        <v>5</v>
      </c>
      <c r="B7" s="5">
        <v>5025</v>
      </c>
      <c r="C7" s="5">
        <v>5000</v>
      </c>
    </row>
    <row r="8" spans="1:3">
      <c r="A8" s="10"/>
      <c r="B8" s="6"/>
      <c r="C8" s="6"/>
    </row>
    <row r="9" spans="1:3">
      <c r="A9" s="7" t="s">
        <v>6</v>
      </c>
      <c r="B9" s="11">
        <f t="shared" ref="B9:C9" si="0">SUM(B6:B7)</f>
        <v>688074.5</v>
      </c>
      <c r="C9" s="11">
        <f t="shared" si="0"/>
        <v>701710.49</v>
      </c>
    </row>
    <row r="11" spans="1:3">
      <c r="A11" s="7" t="s">
        <v>7</v>
      </c>
      <c r="B11" s="7">
        <v>2021</v>
      </c>
      <c r="C11" s="7">
        <v>2022</v>
      </c>
    </row>
    <row r="12" spans="1:3">
      <c r="A12" s="10" t="s">
        <v>8</v>
      </c>
      <c r="B12" s="5">
        <v>-4084</v>
      </c>
      <c r="C12" s="6">
        <v>-4165.68</v>
      </c>
    </row>
    <row r="13" spans="1:3">
      <c r="A13" s="4" t="s">
        <v>9</v>
      </c>
      <c r="B13" s="5">
        <v>-144893</v>
      </c>
      <c r="C13" s="6"/>
    </row>
    <row r="14" spans="1:3">
      <c r="A14" s="4" t="s">
        <v>10</v>
      </c>
      <c r="B14" s="6"/>
      <c r="C14" s="6"/>
    </row>
    <row r="15" spans="1:3">
      <c r="A15" s="4" t="s">
        <v>11</v>
      </c>
      <c r="B15" s="6"/>
      <c r="C15" s="6"/>
    </row>
    <row r="16" spans="1:3">
      <c r="A16" s="4" t="s">
        <v>12</v>
      </c>
      <c r="B16" s="6"/>
      <c r="C16" s="6"/>
    </row>
    <row r="17" spans="1:3">
      <c r="A17" s="10" t="s">
        <v>13</v>
      </c>
      <c r="B17" s="5">
        <v>-71191</v>
      </c>
      <c r="C17" s="6">
        <v>-72614.820000000007</v>
      </c>
    </row>
    <row r="18" spans="1:3">
      <c r="A18" s="10" t="s">
        <v>14</v>
      </c>
      <c r="B18" s="5">
        <v>0</v>
      </c>
      <c r="C18" s="5">
        <v>-100000</v>
      </c>
    </row>
    <row r="19" spans="1:3">
      <c r="A19" s="4" t="s">
        <v>15</v>
      </c>
      <c r="B19" s="5">
        <v>-35086</v>
      </c>
      <c r="C19" s="6">
        <v>-35787.72</v>
      </c>
    </row>
    <row r="20" spans="1:3">
      <c r="A20" s="10" t="s">
        <v>16</v>
      </c>
      <c r="B20" s="5">
        <v>-4933</v>
      </c>
      <c r="C20" s="6">
        <v>-5031.66</v>
      </c>
    </row>
    <row r="21" spans="1:3">
      <c r="A21" s="10" t="s">
        <v>17</v>
      </c>
      <c r="B21" s="5">
        <v>0</v>
      </c>
      <c r="C21" s="6">
        <v>0</v>
      </c>
    </row>
    <row r="22" spans="1:3">
      <c r="A22" s="10" t="s">
        <v>18</v>
      </c>
      <c r="B22" s="5">
        <v>-1980</v>
      </c>
      <c r="C22" s="6">
        <v>-2019.6000000000001</v>
      </c>
    </row>
    <row r="23" spans="1:3">
      <c r="A23" s="10" t="s">
        <v>19</v>
      </c>
      <c r="B23" s="6">
        <v>-22886</v>
      </c>
      <c r="C23" s="6">
        <v>-23343.72</v>
      </c>
    </row>
    <row r="24" spans="1:3">
      <c r="A24" s="10" t="s">
        <v>20</v>
      </c>
      <c r="B24" s="5">
        <v>-20000</v>
      </c>
      <c r="C24" s="6">
        <v>-20400</v>
      </c>
    </row>
    <row r="25" spans="1:3">
      <c r="A25" s="4" t="s">
        <v>21</v>
      </c>
      <c r="B25" s="5">
        <v>-50444</v>
      </c>
      <c r="C25" s="6">
        <v>-51452.88</v>
      </c>
    </row>
    <row r="26" spans="1:3">
      <c r="A26" s="10" t="s">
        <v>22</v>
      </c>
      <c r="B26" s="5">
        <v>-86549</v>
      </c>
      <c r="C26" s="6">
        <v>-88279.98</v>
      </c>
    </row>
    <row r="27" spans="1:3">
      <c r="A27" s="10" t="s">
        <v>23</v>
      </c>
      <c r="B27" s="5">
        <v>0</v>
      </c>
      <c r="C27" s="5">
        <v>-4000</v>
      </c>
    </row>
    <row r="28" spans="1:3">
      <c r="A28" s="4" t="s">
        <v>24</v>
      </c>
      <c r="B28" s="5">
        <v>0</v>
      </c>
      <c r="C28" s="5">
        <v>-50000</v>
      </c>
    </row>
    <row r="29" spans="1:3">
      <c r="A29" s="4" t="s">
        <v>25</v>
      </c>
      <c r="B29" s="5">
        <v>-5148</v>
      </c>
      <c r="C29" s="5">
        <v>-10000</v>
      </c>
    </row>
    <row r="30" spans="1:3">
      <c r="A30" s="7" t="s">
        <v>26</v>
      </c>
      <c r="B30" s="11">
        <f t="shared" ref="B30:C30" si="1">SUM(B12:B29)</f>
        <v>-447194</v>
      </c>
      <c r="C30" s="11">
        <f t="shared" si="1"/>
        <v>-467096.06</v>
      </c>
    </row>
    <row r="31" spans="1:3">
      <c r="A31" s="10"/>
      <c r="B31" s="10"/>
      <c r="C31" s="10"/>
    </row>
    <row r="32" spans="1:3">
      <c r="A32" s="9" t="s">
        <v>27</v>
      </c>
      <c r="B32" s="6">
        <f t="shared" ref="B32:C32" si="2">B9+B30</f>
        <v>240880.5</v>
      </c>
      <c r="C32" s="6">
        <f t="shared" si="2"/>
        <v>234614.43</v>
      </c>
    </row>
    <row r="33" spans="1:3">
      <c r="A33" s="9" t="s">
        <v>28</v>
      </c>
      <c r="B33" s="6">
        <f t="shared" ref="B33:C33" si="3">B32+B3</f>
        <v>613679.4</v>
      </c>
      <c r="C33" s="6">
        <f t="shared" si="3"/>
        <v>848293.82999999984</v>
      </c>
    </row>
    <row r="35" spans="1:3">
      <c r="A35" s="12" t="s">
        <v>29</v>
      </c>
      <c r="B35" s="13">
        <f>B33*0.7</f>
        <v>429575.58</v>
      </c>
    </row>
    <row r="36" spans="1:3">
      <c r="A36" s="12" t="s">
        <v>30</v>
      </c>
      <c r="B36" s="13">
        <f>B33-B35</f>
        <v>184103.82</v>
      </c>
    </row>
  </sheetData>
  <printOptions horizontalCentered="1" gridLines="1"/>
  <pageMargins left="0.7" right="0.7" top="0.75" bottom="0.75" header="0" footer="0"/>
  <pageSetup paperSize="9" fitToHeight="0" pageOrder="overThenDown" orientation="portrait" cellComments="atEnd"/>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013"/>
  <sheetViews>
    <sheetView workbookViewId="0">
      <pane xSplit="1" ySplit="2" topLeftCell="B3" activePane="bottomRight" state="frozen"/>
      <selection pane="topRight" activeCell="B1" sqref="B1"/>
      <selection pane="bottomLeft" activeCell="A3" sqref="A3"/>
      <selection pane="bottomRight" activeCell="C1" sqref="C1"/>
    </sheetView>
  </sheetViews>
  <sheetFormatPr defaultColWidth="14.453125" defaultRowHeight="15" customHeight="1"/>
  <cols>
    <col min="1" max="1" width="57.54296875" customWidth="1"/>
    <col min="2" max="2" width="12.453125" hidden="1" customWidth="1"/>
    <col min="3" max="5" width="12.453125" customWidth="1"/>
    <col min="6" max="23" width="13.36328125" customWidth="1"/>
    <col min="24" max="24" width="13.90625" customWidth="1"/>
    <col min="25" max="27" width="13.36328125" customWidth="1"/>
    <col min="28" max="28" width="13.90625" customWidth="1"/>
    <col min="29" max="33" width="13.36328125" customWidth="1"/>
    <col min="34" max="34" width="13.90625" customWidth="1"/>
    <col min="35" max="37" width="13.36328125" customWidth="1"/>
    <col min="38" max="43" width="13.90625" customWidth="1"/>
    <col min="44" max="44" width="12.90625" customWidth="1"/>
    <col min="45" max="46" width="8.6328125" customWidth="1"/>
  </cols>
  <sheetData>
    <row r="1" spans="1:46" ht="14.25" customHeight="1">
      <c r="A1" s="14" t="s">
        <v>31</v>
      </c>
      <c r="C1" s="110" t="s">
        <v>108</v>
      </c>
      <c r="D1" s="110" t="s">
        <v>109</v>
      </c>
    </row>
    <row r="2" spans="1:46" ht="14.25" customHeight="1">
      <c r="A2" s="15" t="s">
        <v>32</v>
      </c>
      <c r="B2" s="15">
        <v>2020</v>
      </c>
      <c r="C2" s="15">
        <v>2021</v>
      </c>
      <c r="D2" s="15">
        <v>2022</v>
      </c>
      <c r="E2" s="15">
        <v>2023</v>
      </c>
      <c r="F2" s="15">
        <v>2024</v>
      </c>
      <c r="G2" s="15">
        <v>2025</v>
      </c>
      <c r="H2" s="15">
        <v>2026</v>
      </c>
      <c r="I2" s="15">
        <v>2027</v>
      </c>
      <c r="J2" s="15">
        <v>2028</v>
      </c>
      <c r="K2" s="15">
        <v>2029</v>
      </c>
      <c r="L2" s="15">
        <v>2030</v>
      </c>
      <c r="M2" s="15">
        <v>2031</v>
      </c>
      <c r="N2" s="15">
        <v>2032</v>
      </c>
      <c r="O2" s="15">
        <v>2033</v>
      </c>
      <c r="P2" s="15">
        <v>2034</v>
      </c>
      <c r="Q2" s="15">
        <v>2035</v>
      </c>
      <c r="R2" s="15">
        <v>2036</v>
      </c>
      <c r="S2" s="15">
        <v>2037</v>
      </c>
      <c r="T2" s="15">
        <v>2038</v>
      </c>
      <c r="U2" s="15">
        <v>2039</v>
      </c>
      <c r="V2" s="15">
        <v>2040</v>
      </c>
      <c r="W2" s="15">
        <v>2041</v>
      </c>
      <c r="X2" s="15">
        <v>2042</v>
      </c>
      <c r="Y2" s="15">
        <v>2043</v>
      </c>
      <c r="Z2" s="15">
        <v>2044</v>
      </c>
      <c r="AA2" s="15">
        <v>2045</v>
      </c>
      <c r="AB2" s="15">
        <v>2046</v>
      </c>
      <c r="AC2" s="15">
        <v>2047</v>
      </c>
      <c r="AD2" s="15">
        <v>2048</v>
      </c>
      <c r="AE2" s="15">
        <v>2049</v>
      </c>
      <c r="AF2" s="15">
        <v>2050</v>
      </c>
      <c r="AG2" s="15">
        <v>2051</v>
      </c>
      <c r="AH2" s="15">
        <v>2052</v>
      </c>
      <c r="AI2" s="15">
        <v>2053</v>
      </c>
      <c r="AJ2" s="15">
        <v>2054</v>
      </c>
      <c r="AK2" s="15">
        <v>2055</v>
      </c>
      <c r="AL2" s="15">
        <v>2056</v>
      </c>
      <c r="AM2" s="15">
        <v>2057</v>
      </c>
      <c r="AN2" s="15">
        <v>2058</v>
      </c>
      <c r="AO2" s="15">
        <v>2059</v>
      </c>
      <c r="AP2" s="15">
        <v>2060</v>
      </c>
      <c r="AQ2" s="15">
        <v>2061</v>
      </c>
      <c r="AR2" s="15">
        <v>2062</v>
      </c>
    </row>
    <row r="3" spans="1:46" ht="14.25" customHeight="1"/>
    <row r="4" spans="1:46" ht="14.25" customHeight="1">
      <c r="A4" s="16" t="s">
        <v>3</v>
      </c>
    </row>
    <row r="5" spans="1:46" ht="14.25" customHeight="1">
      <c r="A5" s="17" t="s">
        <v>33</v>
      </c>
      <c r="B5" s="18">
        <f>'Medlem och Asfalt utveckling'!B5</f>
        <v>375700</v>
      </c>
      <c r="C5" s="19">
        <v>683049.5</v>
      </c>
      <c r="D5" s="18">
        <f>'Medlem och Asfalt utveckling'!D5</f>
        <v>695232</v>
      </c>
      <c r="E5" s="18">
        <f>'Medlem och Asfalt utveckling'!E5</f>
        <v>709136.64</v>
      </c>
      <c r="F5" s="18">
        <f>'Medlem och Asfalt utveckling'!F5</f>
        <v>723319.37280000013</v>
      </c>
      <c r="G5" s="18">
        <f>'Medlem och Asfalt utveckling'!G5</f>
        <v>737785.7602560001</v>
      </c>
      <c r="H5" s="18">
        <f>'Medlem och Asfalt utveckling'!H5</f>
        <v>752541.47546112025</v>
      </c>
      <c r="I5" s="18">
        <f>'Medlem och Asfalt utveckling'!I5</f>
        <v>767592.30497034267</v>
      </c>
      <c r="J5" s="18">
        <f>'Medlem och Asfalt utveckling'!J5</f>
        <v>782944.1510697495</v>
      </c>
      <c r="K5" s="18">
        <f>'Medlem och Asfalt utveckling'!K5</f>
        <v>798603.03409114457</v>
      </c>
      <c r="L5" s="18">
        <f>'Medlem och Asfalt utveckling'!L5</f>
        <v>814575.09477296739</v>
      </c>
      <c r="M5" s="18">
        <f>'Medlem och Asfalt utveckling'!M5</f>
        <v>830866.59666842676</v>
      </c>
      <c r="N5" s="18">
        <f>'Medlem och Asfalt utveckling'!N5</f>
        <v>847483.92860179534</v>
      </c>
      <c r="O5" s="18">
        <f>'Medlem och Asfalt utveckling'!O5</f>
        <v>864433.60717383132</v>
      </c>
      <c r="P5" s="18">
        <f>'Medlem och Asfalt utveckling'!P5</f>
        <v>881722.27931730787</v>
      </c>
      <c r="Q5" s="18">
        <f>'Medlem och Asfalt utveckling'!Q5</f>
        <v>899356.72490365407</v>
      </c>
      <c r="R5" s="18">
        <f>'Medlem och Asfalt utveckling'!R5</f>
        <v>917343.85940172721</v>
      </c>
      <c r="S5" s="18">
        <f>'Medlem och Asfalt utveckling'!S5</f>
        <v>935690.7365897618</v>
      </c>
      <c r="T5" s="18">
        <f>'Medlem och Asfalt utveckling'!T5</f>
        <v>954404.55132155702</v>
      </c>
      <c r="U5" s="18">
        <f>'Medlem och Asfalt utveckling'!U5</f>
        <v>973492.64234798821</v>
      </c>
      <c r="V5" s="18">
        <f>'Medlem och Asfalt utveckling'!V5</f>
        <v>992962.49519494793</v>
      </c>
      <c r="W5" s="18">
        <f>'Medlem och Asfalt utveckling'!W5</f>
        <v>1012821.745098847</v>
      </c>
      <c r="X5" s="18">
        <f>'Medlem och Asfalt utveckling'!X5</f>
        <v>1033078.1800008238</v>
      </c>
      <c r="Y5" s="18">
        <f>'Medlem och Asfalt utveckling'!Y5</f>
        <v>1053739.7436008402</v>
      </c>
      <c r="Z5" s="18">
        <f>'Medlem och Asfalt utveckling'!Z5</f>
        <v>1074814.5384728571</v>
      </c>
      <c r="AA5" s="18">
        <f>'Medlem och Asfalt utveckling'!AA5</f>
        <v>1096310.8292423142</v>
      </c>
      <c r="AB5" s="18">
        <f>'Medlem och Asfalt utveckling'!AB5</f>
        <v>1118237.0458271606</v>
      </c>
      <c r="AC5" s="18">
        <f>'Medlem och Asfalt utveckling'!AC5</f>
        <v>1140601.7867437038</v>
      </c>
      <c r="AD5" s="18">
        <f>'Medlem och Asfalt utveckling'!AD5</f>
        <v>1163413.822478578</v>
      </c>
      <c r="AE5" s="18">
        <f>'Medlem och Asfalt utveckling'!AE5</f>
        <v>1186682.0989281496</v>
      </c>
      <c r="AF5" s="18">
        <f>'Medlem och Asfalt utveckling'!AF5</f>
        <v>1210415.7409067124</v>
      </c>
      <c r="AG5" s="18">
        <f>'Medlem och Asfalt utveckling'!AG5</f>
        <v>1234624.0557248467</v>
      </c>
      <c r="AH5" s="18">
        <f>'Medlem och Asfalt utveckling'!AH5</f>
        <v>1259316.5368393436</v>
      </c>
      <c r="AI5" s="18">
        <f>'Medlem och Asfalt utveckling'!AI5</f>
        <v>1284502.8675761304</v>
      </c>
      <c r="AJ5" s="18">
        <f>'Medlem och Asfalt utveckling'!AJ5</f>
        <v>1310192.9249276533</v>
      </c>
      <c r="AK5" s="18">
        <f>'Medlem och Asfalt utveckling'!AK5</f>
        <v>1336396.7834262063</v>
      </c>
      <c r="AL5" s="18">
        <f>'Medlem och Asfalt utveckling'!AL5</f>
        <v>1363124.7190947304</v>
      </c>
      <c r="AM5" s="18">
        <f>'Medlem och Asfalt utveckling'!AM5</f>
        <v>1390387.2134766253</v>
      </c>
      <c r="AN5" s="18">
        <f>'Medlem och Asfalt utveckling'!AN5</f>
        <v>1418194.9577461577</v>
      </c>
      <c r="AO5" s="18">
        <f>'Medlem och Asfalt utveckling'!AO5</f>
        <v>1446558.856901081</v>
      </c>
      <c r="AP5" s="18">
        <f>'Medlem och Asfalt utveckling'!AP5</f>
        <v>1475490.0340391027</v>
      </c>
      <c r="AQ5" s="18">
        <f>'Medlem och Asfalt utveckling'!AQ5</f>
        <v>1504999.8347198847</v>
      </c>
      <c r="AR5" s="18">
        <f>'Medlem och Asfalt utveckling'!AR5</f>
        <v>1535099.8314142826</v>
      </c>
      <c r="AS5" s="20"/>
      <c r="AT5" s="20"/>
    </row>
    <row r="6" spans="1:46" ht="14.25" customHeight="1">
      <c r="A6" s="21" t="s">
        <v>2</v>
      </c>
      <c r="B6" s="18">
        <v>0</v>
      </c>
      <c r="C6" s="22">
        <v>372798.9</v>
      </c>
      <c r="D6" s="18">
        <v>613679.39999999991</v>
      </c>
      <c r="E6" s="18">
        <v>0</v>
      </c>
      <c r="F6" s="18">
        <v>0</v>
      </c>
      <c r="G6" s="18">
        <v>0</v>
      </c>
      <c r="H6" s="18">
        <v>0</v>
      </c>
      <c r="I6" s="18">
        <v>0</v>
      </c>
      <c r="J6" s="18">
        <v>0</v>
      </c>
      <c r="K6" s="18">
        <v>0</v>
      </c>
      <c r="L6" s="18">
        <v>0</v>
      </c>
      <c r="M6" s="18">
        <v>0</v>
      </c>
      <c r="N6" s="18">
        <v>0</v>
      </c>
      <c r="O6" s="18">
        <v>0</v>
      </c>
      <c r="P6" s="18">
        <v>0</v>
      </c>
      <c r="Q6" s="18">
        <v>0</v>
      </c>
      <c r="R6" s="18">
        <v>0</v>
      </c>
      <c r="S6" s="18">
        <v>0</v>
      </c>
      <c r="T6" s="18">
        <v>0</v>
      </c>
      <c r="U6" s="18">
        <v>0</v>
      </c>
      <c r="V6" s="18">
        <v>0</v>
      </c>
      <c r="W6" s="18">
        <v>0</v>
      </c>
      <c r="X6" s="18">
        <v>0</v>
      </c>
      <c r="Y6" s="18">
        <v>0</v>
      </c>
      <c r="Z6" s="18">
        <v>0</v>
      </c>
      <c r="AA6" s="18">
        <v>0</v>
      </c>
      <c r="AB6" s="18">
        <v>0</v>
      </c>
      <c r="AC6" s="18">
        <v>0</v>
      </c>
      <c r="AD6" s="18">
        <v>0</v>
      </c>
      <c r="AE6" s="18">
        <v>0</v>
      </c>
      <c r="AF6" s="18">
        <v>0</v>
      </c>
      <c r="AG6" s="18">
        <v>0</v>
      </c>
      <c r="AH6" s="18">
        <v>0</v>
      </c>
      <c r="AI6" s="18">
        <v>0</v>
      </c>
      <c r="AJ6" s="18">
        <v>0</v>
      </c>
      <c r="AK6" s="18">
        <v>0</v>
      </c>
      <c r="AL6" s="18">
        <v>0</v>
      </c>
      <c r="AM6" s="18">
        <v>0</v>
      </c>
      <c r="AN6" s="18">
        <v>0</v>
      </c>
      <c r="AO6" s="18">
        <v>0</v>
      </c>
      <c r="AP6" s="18">
        <v>0</v>
      </c>
      <c r="AQ6" s="18">
        <v>0</v>
      </c>
      <c r="AR6" s="18">
        <v>0</v>
      </c>
      <c r="AS6" s="20"/>
      <c r="AT6" s="20"/>
    </row>
    <row r="7" spans="1:46" ht="14.25" customHeight="1">
      <c r="A7" s="17" t="s">
        <v>5</v>
      </c>
      <c r="B7" s="18">
        <v>0</v>
      </c>
      <c r="C7" s="23">
        <v>5025</v>
      </c>
      <c r="D7" s="18">
        <v>0</v>
      </c>
      <c r="E7" s="18">
        <v>0</v>
      </c>
      <c r="F7" s="18">
        <v>0</v>
      </c>
      <c r="G7" s="18">
        <v>0</v>
      </c>
      <c r="H7" s="18">
        <v>0</v>
      </c>
      <c r="I7" s="18">
        <v>0</v>
      </c>
      <c r="J7" s="18">
        <v>0</v>
      </c>
      <c r="K7" s="18">
        <v>0</v>
      </c>
      <c r="L7" s="18">
        <v>0</v>
      </c>
      <c r="M7" s="18">
        <v>0</v>
      </c>
      <c r="N7" s="18">
        <v>0</v>
      </c>
      <c r="O7" s="18">
        <v>0</v>
      </c>
      <c r="P7" s="18">
        <v>0</v>
      </c>
      <c r="Q7" s="18">
        <v>0</v>
      </c>
      <c r="R7" s="18">
        <v>0</v>
      </c>
      <c r="S7" s="18">
        <v>0</v>
      </c>
      <c r="T7" s="18">
        <v>0</v>
      </c>
      <c r="U7" s="18">
        <v>0</v>
      </c>
      <c r="V7" s="18">
        <v>0</v>
      </c>
      <c r="W7" s="18">
        <v>0</v>
      </c>
      <c r="X7" s="18">
        <v>0</v>
      </c>
      <c r="Y7" s="18">
        <v>0</v>
      </c>
      <c r="Z7" s="18">
        <v>0</v>
      </c>
      <c r="AA7" s="18">
        <v>0</v>
      </c>
      <c r="AB7" s="18">
        <v>0</v>
      </c>
      <c r="AC7" s="18">
        <v>0</v>
      </c>
      <c r="AD7" s="18">
        <v>0</v>
      </c>
      <c r="AE7" s="18">
        <v>0</v>
      </c>
      <c r="AF7" s="18">
        <v>0</v>
      </c>
      <c r="AG7" s="18">
        <v>0</v>
      </c>
      <c r="AH7" s="18">
        <v>0</v>
      </c>
      <c r="AI7" s="18">
        <v>0</v>
      </c>
      <c r="AJ7" s="18">
        <v>0</v>
      </c>
      <c r="AK7" s="18">
        <v>0</v>
      </c>
      <c r="AL7" s="18">
        <v>0</v>
      </c>
      <c r="AM7" s="18">
        <v>0</v>
      </c>
      <c r="AN7" s="18">
        <v>0</v>
      </c>
      <c r="AO7" s="18">
        <v>0</v>
      </c>
      <c r="AP7" s="18">
        <v>0</v>
      </c>
      <c r="AQ7" s="18">
        <v>0</v>
      </c>
      <c r="AR7" s="18">
        <v>0</v>
      </c>
      <c r="AS7" s="20"/>
      <c r="AT7" s="20"/>
    </row>
    <row r="8" spans="1:46" ht="14.25" customHeight="1">
      <c r="A8" s="17"/>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20"/>
      <c r="AT8" s="20"/>
    </row>
    <row r="9" spans="1:46" ht="14.25" customHeight="1">
      <c r="A9" s="24" t="s">
        <v>6</v>
      </c>
      <c r="B9" s="25">
        <f t="shared" ref="B9:AR9" si="0">SUM(B5:B8)</f>
        <v>375700</v>
      </c>
      <c r="C9" s="25">
        <f t="shared" si="0"/>
        <v>1060873.3999999999</v>
      </c>
      <c r="D9" s="25">
        <f t="shared" si="0"/>
        <v>1308911.3999999999</v>
      </c>
      <c r="E9" s="25">
        <f t="shared" si="0"/>
        <v>709136.64</v>
      </c>
      <c r="F9" s="25">
        <f t="shared" si="0"/>
        <v>723319.37280000013</v>
      </c>
      <c r="G9" s="25">
        <f t="shared" si="0"/>
        <v>737785.7602560001</v>
      </c>
      <c r="H9" s="25">
        <f t="shared" si="0"/>
        <v>752541.47546112025</v>
      </c>
      <c r="I9" s="25">
        <f t="shared" si="0"/>
        <v>767592.30497034267</v>
      </c>
      <c r="J9" s="25">
        <f t="shared" si="0"/>
        <v>782944.1510697495</v>
      </c>
      <c r="K9" s="25">
        <f t="shared" si="0"/>
        <v>798603.03409114457</v>
      </c>
      <c r="L9" s="25">
        <f t="shared" si="0"/>
        <v>814575.09477296739</v>
      </c>
      <c r="M9" s="25">
        <f t="shared" si="0"/>
        <v>830866.59666842676</v>
      </c>
      <c r="N9" s="25">
        <f t="shared" si="0"/>
        <v>847483.92860179534</v>
      </c>
      <c r="O9" s="25">
        <f t="shared" si="0"/>
        <v>864433.60717383132</v>
      </c>
      <c r="P9" s="25">
        <f t="shared" si="0"/>
        <v>881722.27931730787</v>
      </c>
      <c r="Q9" s="25">
        <f t="shared" si="0"/>
        <v>899356.72490365407</v>
      </c>
      <c r="R9" s="25">
        <f t="shared" si="0"/>
        <v>917343.85940172721</v>
      </c>
      <c r="S9" s="25">
        <f t="shared" si="0"/>
        <v>935690.7365897618</v>
      </c>
      <c r="T9" s="25">
        <f t="shared" si="0"/>
        <v>954404.55132155702</v>
      </c>
      <c r="U9" s="25">
        <f t="shared" si="0"/>
        <v>973492.64234798821</v>
      </c>
      <c r="V9" s="25">
        <f t="shared" si="0"/>
        <v>992962.49519494793</v>
      </c>
      <c r="W9" s="25">
        <f t="shared" si="0"/>
        <v>1012821.745098847</v>
      </c>
      <c r="X9" s="25">
        <f t="shared" si="0"/>
        <v>1033078.1800008238</v>
      </c>
      <c r="Y9" s="25">
        <f t="shared" si="0"/>
        <v>1053739.7436008402</v>
      </c>
      <c r="Z9" s="25">
        <f t="shared" si="0"/>
        <v>1074814.5384728571</v>
      </c>
      <c r="AA9" s="25">
        <f t="shared" si="0"/>
        <v>1096310.8292423142</v>
      </c>
      <c r="AB9" s="25">
        <f t="shared" si="0"/>
        <v>1118237.0458271606</v>
      </c>
      <c r="AC9" s="25">
        <f t="shared" si="0"/>
        <v>1140601.7867437038</v>
      </c>
      <c r="AD9" s="25">
        <f t="shared" si="0"/>
        <v>1163413.822478578</v>
      </c>
      <c r="AE9" s="25">
        <f t="shared" si="0"/>
        <v>1186682.0989281496</v>
      </c>
      <c r="AF9" s="25">
        <f t="shared" si="0"/>
        <v>1210415.7409067124</v>
      </c>
      <c r="AG9" s="25">
        <f t="shared" si="0"/>
        <v>1234624.0557248467</v>
      </c>
      <c r="AH9" s="25">
        <f t="shared" si="0"/>
        <v>1259316.5368393436</v>
      </c>
      <c r="AI9" s="25">
        <f t="shared" si="0"/>
        <v>1284502.8675761304</v>
      </c>
      <c r="AJ9" s="25">
        <f t="shared" si="0"/>
        <v>1310192.9249276533</v>
      </c>
      <c r="AK9" s="25">
        <f t="shared" si="0"/>
        <v>1336396.7834262063</v>
      </c>
      <c r="AL9" s="25">
        <f t="shared" si="0"/>
        <v>1363124.7190947304</v>
      </c>
      <c r="AM9" s="25">
        <f t="shared" si="0"/>
        <v>1390387.2134766253</v>
      </c>
      <c r="AN9" s="25">
        <f t="shared" si="0"/>
        <v>1418194.9577461577</v>
      </c>
      <c r="AO9" s="25">
        <f t="shared" si="0"/>
        <v>1446558.856901081</v>
      </c>
      <c r="AP9" s="25">
        <f t="shared" si="0"/>
        <v>1475490.0340391027</v>
      </c>
      <c r="AQ9" s="25">
        <f t="shared" si="0"/>
        <v>1504999.8347198847</v>
      </c>
      <c r="AR9" s="25">
        <f t="shared" si="0"/>
        <v>1535099.8314142826</v>
      </c>
      <c r="AS9" s="26"/>
      <c r="AT9" s="26"/>
    </row>
    <row r="10" spans="1:46" ht="14.25" customHeight="1"/>
    <row r="11" spans="1:46" ht="14.25" customHeight="1">
      <c r="A11" s="15" t="s">
        <v>32</v>
      </c>
      <c r="B11" s="15">
        <v>2020</v>
      </c>
      <c r="C11" s="15">
        <v>2021</v>
      </c>
      <c r="D11" s="15">
        <v>2022</v>
      </c>
      <c r="E11" s="15">
        <v>2023</v>
      </c>
      <c r="F11" s="15">
        <v>2024</v>
      </c>
      <c r="G11" s="15">
        <v>2025</v>
      </c>
      <c r="H11" s="15">
        <v>2026</v>
      </c>
      <c r="I11" s="15">
        <v>2027</v>
      </c>
      <c r="J11" s="15">
        <v>2028</v>
      </c>
      <c r="K11" s="15">
        <v>2029</v>
      </c>
      <c r="L11" s="15">
        <v>2030</v>
      </c>
      <c r="M11" s="15">
        <v>2031</v>
      </c>
      <c r="N11" s="15">
        <v>2032</v>
      </c>
      <c r="O11" s="15">
        <v>2033</v>
      </c>
      <c r="P11" s="15">
        <v>2034</v>
      </c>
      <c r="Q11" s="15">
        <v>2035</v>
      </c>
      <c r="R11" s="15">
        <v>2036</v>
      </c>
      <c r="S11" s="15">
        <v>2037</v>
      </c>
      <c r="T11" s="15">
        <v>2038</v>
      </c>
      <c r="U11" s="15">
        <v>2039</v>
      </c>
      <c r="V11" s="15">
        <v>2040</v>
      </c>
      <c r="W11" s="15">
        <v>2041</v>
      </c>
      <c r="X11" s="15">
        <v>2042</v>
      </c>
      <c r="Y11" s="15">
        <v>2043</v>
      </c>
      <c r="Z11" s="15">
        <v>2044</v>
      </c>
      <c r="AA11" s="15">
        <v>2045</v>
      </c>
      <c r="AB11" s="15">
        <v>2046</v>
      </c>
      <c r="AC11" s="15">
        <v>2047</v>
      </c>
      <c r="AD11" s="15">
        <v>2048</v>
      </c>
      <c r="AE11" s="15">
        <v>2049</v>
      </c>
      <c r="AF11" s="15">
        <v>2050</v>
      </c>
      <c r="AG11" s="15">
        <v>2051</v>
      </c>
      <c r="AH11" s="15">
        <v>2052</v>
      </c>
      <c r="AI11" s="15">
        <v>2053</v>
      </c>
      <c r="AJ11" s="15">
        <v>2054</v>
      </c>
      <c r="AK11" s="15">
        <v>2055</v>
      </c>
      <c r="AL11" s="15">
        <v>2056</v>
      </c>
      <c r="AM11" s="15">
        <v>2057</v>
      </c>
      <c r="AN11" s="15">
        <v>2058</v>
      </c>
      <c r="AO11" s="15">
        <v>2059</v>
      </c>
      <c r="AP11" s="15">
        <v>2060</v>
      </c>
      <c r="AQ11" s="15">
        <v>2061</v>
      </c>
      <c r="AR11" s="15">
        <v>2062</v>
      </c>
    </row>
    <row r="12" spans="1:46" ht="14.25" customHeight="1">
      <c r="A12" s="3" t="s">
        <v>34</v>
      </c>
      <c r="B12" s="27"/>
      <c r="C12" s="28">
        <v>1.02</v>
      </c>
      <c r="D12" s="28">
        <v>1.02</v>
      </c>
      <c r="E12" s="28">
        <v>1.02</v>
      </c>
      <c r="F12" s="28">
        <v>1.02</v>
      </c>
      <c r="G12" s="28">
        <v>1.02</v>
      </c>
      <c r="H12" s="28">
        <v>1.02</v>
      </c>
      <c r="I12" s="28">
        <v>1.02</v>
      </c>
      <c r="J12" s="28">
        <v>1.02</v>
      </c>
      <c r="K12" s="28">
        <v>1.02</v>
      </c>
      <c r="L12" s="28">
        <v>1.02</v>
      </c>
      <c r="M12" s="28">
        <v>1.02</v>
      </c>
      <c r="N12" s="28">
        <v>1.02</v>
      </c>
      <c r="O12" s="28">
        <v>1.02</v>
      </c>
      <c r="P12" s="28">
        <v>1.02</v>
      </c>
      <c r="Q12" s="28">
        <v>1.02</v>
      </c>
      <c r="R12" s="28">
        <v>1.02</v>
      </c>
      <c r="S12" s="28">
        <v>1.02</v>
      </c>
      <c r="T12" s="28">
        <v>1.02</v>
      </c>
      <c r="U12" s="28">
        <v>1.02</v>
      </c>
      <c r="V12" s="28">
        <v>1.02</v>
      </c>
      <c r="W12" s="28">
        <v>1.02</v>
      </c>
      <c r="X12" s="28">
        <v>1.02</v>
      </c>
      <c r="Y12" s="28">
        <v>1.02</v>
      </c>
      <c r="Z12" s="28">
        <v>1.02</v>
      </c>
      <c r="AA12" s="28">
        <v>1.02</v>
      </c>
      <c r="AB12" s="28">
        <v>1.02</v>
      </c>
      <c r="AC12" s="28">
        <v>1.02</v>
      </c>
      <c r="AD12" s="28">
        <v>1.02</v>
      </c>
      <c r="AE12" s="28">
        <v>1.02</v>
      </c>
      <c r="AF12" s="28">
        <v>1.02</v>
      </c>
      <c r="AG12" s="28">
        <v>1.02</v>
      </c>
      <c r="AH12" s="28">
        <v>1.02</v>
      </c>
      <c r="AI12" s="28">
        <v>1.02</v>
      </c>
      <c r="AJ12" s="28">
        <v>1.02</v>
      </c>
      <c r="AK12" s="28">
        <v>1.02</v>
      </c>
      <c r="AL12" s="28">
        <v>1.02</v>
      </c>
      <c r="AM12" s="28">
        <v>1.02</v>
      </c>
      <c r="AN12" s="28">
        <v>1.02</v>
      </c>
      <c r="AO12" s="28">
        <v>1.02</v>
      </c>
      <c r="AP12" s="28">
        <v>1.02</v>
      </c>
      <c r="AQ12" s="28">
        <v>1.02</v>
      </c>
      <c r="AR12" s="28">
        <v>1.02</v>
      </c>
      <c r="AS12" s="28"/>
      <c r="AT12" s="28"/>
    </row>
    <row r="13" spans="1:46" ht="14.25" customHeight="1">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row>
    <row r="14" spans="1:46" ht="14.25" customHeight="1">
      <c r="A14" s="16" t="s">
        <v>7</v>
      </c>
    </row>
    <row r="15" spans="1:46" ht="14.25" customHeight="1">
      <c r="A15" s="30" t="s">
        <v>8</v>
      </c>
      <c r="B15" s="31">
        <v>-20000</v>
      </c>
      <c r="C15" s="32">
        <v>-4084</v>
      </c>
      <c r="D15" s="33">
        <f t="shared" ref="D15:AR15" si="1">C15*D$12</f>
        <v>-4165.68</v>
      </c>
      <c r="E15" s="33">
        <f t="shared" si="1"/>
        <v>-4248.9936000000007</v>
      </c>
      <c r="F15" s="33">
        <f t="shared" si="1"/>
        <v>-4333.9734720000006</v>
      </c>
      <c r="G15" s="33">
        <f t="shared" si="1"/>
        <v>-4420.6529414400011</v>
      </c>
      <c r="H15" s="33">
        <f t="shared" si="1"/>
        <v>-4509.066000268801</v>
      </c>
      <c r="I15" s="33">
        <f t="shared" si="1"/>
        <v>-4599.2473202741767</v>
      </c>
      <c r="J15" s="33">
        <f t="shared" si="1"/>
        <v>-4691.2322666796599</v>
      </c>
      <c r="K15" s="33">
        <f t="shared" si="1"/>
        <v>-4785.0569120132532</v>
      </c>
      <c r="L15" s="33">
        <f t="shared" si="1"/>
        <v>-4880.7580502535184</v>
      </c>
      <c r="M15" s="33">
        <f t="shared" si="1"/>
        <v>-4978.3732112585885</v>
      </c>
      <c r="N15" s="33">
        <f t="shared" si="1"/>
        <v>-5077.9406754837601</v>
      </c>
      <c r="O15" s="33">
        <f t="shared" si="1"/>
        <v>-5179.4994889934351</v>
      </c>
      <c r="P15" s="33">
        <f t="shared" si="1"/>
        <v>-5283.0894787733041</v>
      </c>
      <c r="Q15" s="33">
        <f t="shared" si="1"/>
        <v>-5388.7512683487703</v>
      </c>
      <c r="R15" s="33">
        <f t="shared" si="1"/>
        <v>-5496.5262937157459</v>
      </c>
      <c r="S15" s="33">
        <f t="shared" si="1"/>
        <v>-5606.4568195900611</v>
      </c>
      <c r="T15" s="33">
        <f t="shared" si="1"/>
        <v>-5718.5859559818628</v>
      </c>
      <c r="U15" s="33">
        <f t="shared" si="1"/>
        <v>-5832.9576751015002</v>
      </c>
      <c r="V15" s="33">
        <f t="shared" si="1"/>
        <v>-5949.6168286035299</v>
      </c>
      <c r="W15" s="33">
        <f t="shared" si="1"/>
        <v>-6068.6091651756005</v>
      </c>
      <c r="X15" s="33">
        <f t="shared" si="1"/>
        <v>-6189.981348479113</v>
      </c>
      <c r="Y15" s="33">
        <f t="shared" si="1"/>
        <v>-6313.7809754486952</v>
      </c>
      <c r="Z15" s="33">
        <f t="shared" si="1"/>
        <v>-6440.0565949576694</v>
      </c>
      <c r="AA15" s="33">
        <f t="shared" si="1"/>
        <v>-6568.8577268568233</v>
      </c>
      <c r="AB15" s="33">
        <f t="shared" si="1"/>
        <v>-6700.2348813939598</v>
      </c>
      <c r="AC15" s="33">
        <f t="shared" si="1"/>
        <v>-6834.2395790218388</v>
      </c>
      <c r="AD15" s="33">
        <f t="shared" si="1"/>
        <v>-6970.9243706022753</v>
      </c>
      <c r="AE15" s="33">
        <f t="shared" si="1"/>
        <v>-7110.3428580143209</v>
      </c>
      <c r="AF15" s="33">
        <f t="shared" si="1"/>
        <v>-7252.5497151746076</v>
      </c>
      <c r="AG15" s="33">
        <f t="shared" si="1"/>
        <v>-7397.6007094780998</v>
      </c>
      <c r="AH15" s="33">
        <f t="shared" si="1"/>
        <v>-7545.5527236676617</v>
      </c>
      <c r="AI15" s="33">
        <f t="shared" si="1"/>
        <v>-7696.4637781410147</v>
      </c>
      <c r="AJ15" s="33">
        <f t="shared" si="1"/>
        <v>-7850.393053703835</v>
      </c>
      <c r="AK15" s="33">
        <f t="shared" si="1"/>
        <v>-8007.4009147779116</v>
      </c>
      <c r="AL15" s="33">
        <f t="shared" si="1"/>
        <v>-8167.5489330734699</v>
      </c>
      <c r="AM15" s="33">
        <f t="shared" si="1"/>
        <v>-8330.8999117349395</v>
      </c>
      <c r="AN15" s="33">
        <f t="shared" si="1"/>
        <v>-8497.5179099696379</v>
      </c>
      <c r="AO15" s="33">
        <f t="shared" si="1"/>
        <v>-8667.4682681690301</v>
      </c>
      <c r="AP15" s="33">
        <f t="shared" si="1"/>
        <v>-8840.8176335324115</v>
      </c>
      <c r="AQ15" s="33">
        <f t="shared" si="1"/>
        <v>-9017.63398620306</v>
      </c>
      <c r="AR15" s="33">
        <f t="shared" si="1"/>
        <v>-9197.9866659271211</v>
      </c>
      <c r="AS15" s="34"/>
      <c r="AT15" s="34"/>
    </row>
    <row r="16" spans="1:46" ht="14.25" customHeight="1">
      <c r="A16" s="35" t="s">
        <v>9</v>
      </c>
      <c r="B16" s="31"/>
      <c r="C16" s="36">
        <f>(SUM(-116382-28511))</f>
        <v>-144893</v>
      </c>
      <c r="D16" s="33"/>
      <c r="E16" s="33"/>
      <c r="F16" s="33"/>
      <c r="G16" s="33"/>
      <c r="H16" s="33"/>
      <c r="I16" s="33"/>
      <c r="J16" s="33"/>
      <c r="K16" s="33"/>
      <c r="L16" s="33"/>
      <c r="M16" s="33"/>
      <c r="N16" s="33"/>
      <c r="O16" s="33"/>
      <c r="P16" s="33"/>
      <c r="Q16" s="33"/>
      <c r="R16" s="33"/>
      <c r="S16" s="33"/>
      <c r="T16" s="33"/>
      <c r="U16" s="33"/>
      <c r="V16" s="31"/>
      <c r="W16" s="33"/>
      <c r="X16" s="31">
        <f>'Medlem och Asfalt utveckling'!X10</f>
        <v>-4629822.6189999999</v>
      </c>
      <c r="Y16" s="33"/>
      <c r="Z16" s="33"/>
      <c r="AA16" s="31"/>
      <c r="AB16" s="33"/>
      <c r="AC16" s="33"/>
      <c r="AD16" s="31"/>
      <c r="AE16" s="33"/>
      <c r="AF16" s="33"/>
      <c r="AG16" s="31"/>
      <c r="AH16" s="33"/>
      <c r="AI16" s="33"/>
      <c r="AJ16" s="31"/>
      <c r="AK16" s="33"/>
      <c r="AL16" s="31"/>
      <c r="AM16" s="33"/>
      <c r="AN16" s="31"/>
      <c r="AO16" s="33"/>
      <c r="AP16" s="31"/>
      <c r="AQ16" s="33"/>
      <c r="AR16" s="31"/>
      <c r="AS16" s="34"/>
      <c r="AT16" s="34"/>
    </row>
    <row r="17" spans="1:46" ht="14.25" customHeight="1">
      <c r="A17" s="35" t="s">
        <v>10</v>
      </c>
      <c r="B17" s="31"/>
      <c r="C17" s="37"/>
      <c r="D17" s="33"/>
      <c r="E17" s="33"/>
      <c r="F17" s="33"/>
      <c r="G17" s="33"/>
      <c r="H17" s="33"/>
      <c r="I17" s="33"/>
      <c r="J17" s="33"/>
      <c r="K17" s="33"/>
      <c r="L17" s="33"/>
      <c r="M17" s="33"/>
      <c r="N17" s="33"/>
      <c r="O17" s="33"/>
      <c r="P17" s="33"/>
      <c r="Q17" s="33"/>
      <c r="R17" s="33"/>
      <c r="S17" s="33"/>
      <c r="T17" s="33"/>
      <c r="U17" s="33"/>
      <c r="V17" s="31"/>
      <c r="W17" s="33"/>
      <c r="X17" s="31"/>
      <c r="Y17" s="33"/>
      <c r="Z17" s="33"/>
      <c r="AA17" s="31"/>
      <c r="AB17" s="33"/>
      <c r="AC17" s="33"/>
      <c r="AD17" s="31"/>
      <c r="AE17" s="33"/>
      <c r="AF17" s="33"/>
      <c r="AG17" s="31"/>
      <c r="AH17" s="33">
        <f>'Medlem och Asfalt utveckling'!AH11</f>
        <v>-1283372.1429999999</v>
      </c>
      <c r="AI17" s="33"/>
      <c r="AJ17" s="31"/>
      <c r="AK17" s="33"/>
      <c r="AL17" s="31"/>
      <c r="AM17" s="33"/>
      <c r="AN17" s="31"/>
      <c r="AO17" s="33"/>
      <c r="AP17" s="31"/>
      <c r="AQ17" s="33"/>
      <c r="AR17" s="31"/>
      <c r="AS17" s="34"/>
      <c r="AT17" s="34"/>
    </row>
    <row r="18" spans="1:46" ht="14.25" customHeight="1">
      <c r="A18" s="35" t="s">
        <v>11</v>
      </c>
      <c r="B18" s="31"/>
      <c r="C18" s="37"/>
      <c r="D18" s="33"/>
      <c r="E18" s="33"/>
      <c r="F18" s="33"/>
      <c r="G18" s="33"/>
      <c r="H18" s="33"/>
      <c r="I18" s="33"/>
      <c r="J18" s="33"/>
      <c r="K18" s="33"/>
      <c r="L18" s="33"/>
      <c r="M18" s="33"/>
      <c r="N18" s="33"/>
      <c r="O18" s="33"/>
      <c r="P18" s="33"/>
      <c r="Q18" s="33"/>
      <c r="R18" s="33"/>
      <c r="S18" s="33"/>
      <c r="T18" s="33"/>
      <c r="U18" s="33"/>
      <c r="V18" s="31"/>
      <c r="W18" s="33"/>
      <c r="X18" s="31"/>
      <c r="Y18" s="33"/>
      <c r="Z18" s="33"/>
      <c r="AA18" s="31"/>
      <c r="AB18" s="33"/>
      <c r="AC18" s="33"/>
      <c r="AD18" s="31"/>
      <c r="AE18" s="33"/>
      <c r="AF18" s="33"/>
      <c r="AG18" s="31"/>
      <c r="AH18" s="33">
        <f>'Medlem och Asfalt utveckling'!AH12</f>
        <v>-5385951.0530000003</v>
      </c>
      <c r="AI18" s="33"/>
      <c r="AJ18" s="31"/>
      <c r="AK18" s="33"/>
      <c r="AL18" s="31"/>
      <c r="AM18" s="33"/>
      <c r="AN18" s="31"/>
      <c r="AO18" s="33"/>
      <c r="AP18" s="31"/>
      <c r="AQ18" s="33"/>
      <c r="AR18" s="31"/>
      <c r="AS18" s="34"/>
      <c r="AT18" s="34"/>
    </row>
    <row r="19" spans="1:46" ht="14.25" customHeight="1">
      <c r="A19" s="35" t="s">
        <v>12</v>
      </c>
      <c r="B19" s="31"/>
      <c r="C19" s="37"/>
      <c r="D19" s="33"/>
      <c r="E19" s="33"/>
      <c r="F19" s="33"/>
      <c r="G19" s="33"/>
      <c r="H19" s="33"/>
      <c r="I19" s="33"/>
      <c r="J19" s="33"/>
      <c r="K19" s="33"/>
      <c r="L19" s="33"/>
      <c r="M19" s="33"/>
      <c r="N19" s="33"/>
      <c r="O19" s="33"/>
      <c r="P19" s="33"/>
      <c r="Q19" s="33"/>
      <c r="R19" s="33"/>
      <c r="S19" s="33"/>
      <c r="T19" s="33"/>
      <c r="U19" s="33"/>
      <c r="V19" s="31"/>
      <c r="W19" s="33"/>
      <c r="X19" s="31"/>
      <c r="Y19" s="33"/>
      <c r="Z19" s="33"/>
      <c r="AA19" s="31"/>
      <c r="AB19" s="33"/>
      <c r="AC19" s="33"/>
      <c r="AD19" s="31"/>
      <c r="AE19" s="33"/>
      <c r="AF19" s="33"/>
      <c r="AG19" s="31"/>
      <c r="AH19" s="33"/>
      <c r="AI19" s="33"/>
      <c r="AJ19" s="31"/>
      <c r="AK19" s="33"/>
      <c r="AL19" s="31"/>
      <c r="AM19" s="33"/>
      <c r="AN19" s="31"/>
      <c r="AO19" s="33"/>
      <c r="AP19" s="31"/>
      <c r="AQ19" s="33"/>
      <c r="AR19" s="31">
        <f>'Medlem och Asfalt utveckling'!AR13</f>
        <v>-630249.01930000004</v>
      </c>
      <c r="AS19" s="34"/>
      <c r="AT19" s="34"/>
    </row>
    <row r="20" spans="1:46" ht="14.25" customHeight="1">
      <c r="A20" s="38" t="s">
        <v>13</v>
      </c>
      <c r="B20" s="31">
        <v>-41000</v>
      </c>
      <c r="C20" s="36">
        <v>-71191</v>
      </c>
      <c r="D20" s="33">
        <f t="shared" ref="D20:AR20" si="2">C20*D$12</f>
        <v>-72614.820000000007</v>
      </c>
      <c r="E20" s="33">
        <f t="shared" si="2"/>
        <v>-74067.116400000014</v>
      </c>
      <c r="F20" s="33">
        <f t="shared" si="2"/>
        <v>-75548.458728000012</v>
      </c>
      <c r="G20" s="33">
        <f t="shared" si="2"/>
        <v>-77059.427902560012</v>
      </c>
      <c r="H20" s="33">
        <f t="shared" si="2"/>
        <v>-78600.616460611214</v>
      </c>
      <c r="I20" s="33">
        <f t="shared" si="2"/>
        <v>-80172.628789823444</v>
      </c>
      <c r="J20" s="33">
        <f t="shared" si="2"/>
        <v>-81776.081365619917</v>
      </c>
      <c r="K20" s="33">
        <f t="shared" si="2"/>
        <v>-83411.602992932312</v>
      </c>
      <c r="L20" s="33">
        <f t="shared" si="2"/>
        <v>-85079.835052790964</v>
      </c>
      <c r="M20" s="33">
        <f t="shared" si="2"/>
        <v>-86781.431753846788</v>
      </c>
      <c r="N20" s="33">
        <f t="shared" si="2"/>
        <v>-88517.060388923725</v>
      </c>
      <c r="O20" s="33">
        <f t="shared" si="2"/>
        <v>-90287.401596702199</v>
      </c>
      <c r="P20" s="33">
        <f t="shared" si="2"/>
        <v>-92093.149628636238</v>
      </c>
      <c r="Q20" s="33">
        <f t="shared" si="2"/>
        <v>-93935.012621208967</v>
      </c>
      <c r="R20" s="33">
        <f t="shared" si="2"/>
        <v>-95813.712873633151</v>
      </c>
      <c r="S20" s="33">
        <f t="shared" si="2"/>
        <v>-97729.987131105809</v>
      </c>
      <c r="T20" s="33">
        <f t="shared" si="2"/>
        <v>-99684.586873727923</v>
      </c>
      <c r="U20" s="33">
        <f t="shared" si="2"/>
        <v>-101678.27861120248</v>
      </c>
      <c r="V20" s="33">
        <f t="shared" si="2"/>
        <v>-103711.84418342652</v>
      </c>
      <c r="W20" s="33">
        <f t="shared" si="2"/>
        <v>-105786.08106709506</v>
      </c>
      <c r="X20" s="33">
        <f t="shared" si="2"/>
        <v>-107901.80268843696</v>
      </c>
      <c r="Y20" s="33">
        <f t="shared" si="2"/>
        <v>-110059.8387422057</v>
      </c>
      <c r="Z20" s="33">
        <f t="shared" si="2"/>
        <v>-112261.03551704981</v>
      </c>
      <c r="AA20" s="33">
        <f t="shared" si="2"/>
        <v>-114506.25622739081</v>
      </c>
      <c r="AB20" s="33">
        <f t="shared" si="2"/>
        <v>-116796.38135193863</v>
      </c>
      <c r="AC20" s="33">
        <f t="shared" si="2"/>
        <v>-119132.30897897741</v>
      </c>
      <c r="AD20" s="33">
        <f t="shared" si="2"/>
        <v>-121514.95515855696</v>
      </c>
      <c r="AE20" s="33">
        <f t="shared" si="2"/>
        <v>-123945.2542617281</v>
      </c>
      <c r="AF20" s="33">
        <f t="shared" si="2"/>
        <v>-126424.15934696267</v>
      </c>
      <c r="AG20" s="33">
        <f t="shared" si="2"/>
        <v>-128952.64253390192</v>
      </c>
      <c r="AH20" s="33">
        <f t="shared" si="2"/>
        <v>-131531.69538457997</v>
      </c>
      <c r="AI20" s="33">
        <f t="shared" si="2"/>
        <v>-134162.32929227158</v>
      </c>
      <c r="AJ20" s="33">
        <f t="shared" si="2"/>
        <v>-136845.575878117</v>
      </c>
      <c r="AK20" s="33">
        <f t="shared" si="2"/>
        <v>-139582.48739567935</v>
      </c>
      <c r="AL20" s="33">
        <f t="shared" si="2"/>
        <v>-142374.13714359293</v>
      </c>
      <c r="AM20" s="33">
        <f t="shared" si="2"/>
        <v>-145221.61988646479</v>
      </c>
      <c r="AN20" s="33">
        <f t="shared" si="2"/>
        <v>-148126.0522841941</v>
      </c>
      <c r="AO20" s="33">
        <f t="shared" si="2"/>
        <v>-151088.57332987798</v>
      </c>
      <c r="AP20" s="33">
        <f t="shared" si="2"/>
        <v>-154110.34479647555</v>
      </c>
      <c r="AQ20" s="33">
        <f t="shared" si="2"/>
        <v>-157192.55169240505</v>
      </c>
      <c r="AR20" s="33">
        <f t="shared" si="2"/>
        <v>-160336.40272625315</v>
      </c>
      <c r="AS20" s="34"/>
      <c r="AT20" s="34"/>
    </row>
    <row r="21" spans="1:46" ht="14.25" customHeight="1">
      <c r="A21" s="38" t="s">
        <v>14</v>
      </c>
      <c r="B21" s="31">
        <v>-10000</v>
      </c>
      <c r="C21" s="32">
        <v>0</v>
      </c>
      <c r="D21" s="31">
        <v>-100000</v>
      </c>
      <c r="E21" s="33">
        <f>-10200</f>
        <v>-10200</v>
      </c>
      <c r="F21" s="33">
        <f t="shared" ref="F21:AR21" si="3">E21*F$12</f>
        <v>-10404</v>
      </c>
      <c r="G21" s="33">
        <f t="shared" si="3"/>
        <v>-10612.08</v>
      </c>
      <c r="H21" s="33">
        <f t="shared" si="3"/>
        <v>-10824.321599999999</v>
      </c>
      <c r="I21" s="33">
        <f t="shared" si="3"/>
        <v>-11040.808031999999</v>
      </c>
      <c r="J21" s="33">
        <f t="shared" si="3"/>
        <v>-11261.62419264</v>
      </c>
      <c r="K21" s="33">
        <f t="shared" si="3"/>
        <v>-11486.8566764928</v>
      </c>
      <c r="L21" s="33">
        <f t="shared" si="3"/>
        <v>-11716.593810022656</v>
      </c>
      <c r="M21" s="33">
        <f t="shared" si="3"/>
        <v>-11950.925686223109</v>
      </c>
      <c r="N21" s="33">
        <f t="shared" si="3"/>
        <v>-12189.944199947571</v>
      </c>
      <c r="O21" s="33">
        <f t="shared" si="3"/>
        <v>-12433.743083946523</v>
      </c>
      <c r="P21" s="33">
        <f t="shared" si="3"/>
        <v>-12682.417945625453</v>
      </c>
      <c r="Q21" s="33">
        <f t="shared" si="3"/>
        <v>-12936.066304537962</v>
      </c>
      <c r="R21" s="33">
        <f t="shared" si="3"/>
        <v>-13194.787630628722</v>
      </c>
      <c r="S21" s="33">
        <f t="shared" si="3"/>
        <v>-13458.683383241296</v>
      </c>
      <c r="T21" s="33">
        <f t="shared" si="3"/>
        <v>-13727.857050906123</v>
      </c>
      <c r="U21" s="33">
        <f t="shared" si="3"/>
        <v>-14002.414191924245</v>
      </c>
      <c r="V21" s="33">
        <f t="shared" si="3"/>
        <v>-14282.46247576273</v>
      </c>
      <c r="W21" s="33">
        <f t="shared" si="3"/>
        <v>-14568.111725277984</v>
      </c>
      <c r="X21" s="33">
        <f t="shared" si="3"/>
        <v>-14859.473959783543</v>
      </c>
      <c r="Y21" s="33">
        <f t="shared" si="3"/>
        <v>-15156.663438979214</v>
      </c>
      <c r="Z21" s="33">
        <f t="shared" si="3"/>
        <v>-15459.796707758798</v>
      </c>
      <c r="AA21" s="33">
        <f t="shared" si="3"/>
        <v>-15768.992641913974</v>
      </c>
      <c r="AB21" s="33">
        <f t="shared" si="3"/>
        <v>-16084.372494752253</v>
      </c>
      <c r="AC21" s="33">
        <f t="shared" si="3"/>
        <v>-16406.059944647299</v>
      </c>
      <c r="AD21" s="33">
        <f t="shared" si="3"/>
        <v>-16734.181143540245</v>
      </c>
      <c r="AE21" s="33">
        <f t="shared" si="3"/>
        <v>-17068.86476641105</v>
      </c>
      <c r="AF21" s="33">
        <f t="shared" si="3"/>
        <v>-17410.242061739271</v>
      </c>
      <c r="AG21" s="33">
        <f t="shared" si="3"/>
        <v>-17758.446902974058</v>
      </c>
      <c r="AH21" s="33">
        <f t="shared" si="3"/>
        <v>-18113.615841033537</v>
      </c>
      <c r="AI21" s="33">
        <f t="shared" si="3"/>
        <v>-18475.88815785421</v>
      </c>
      <c r="AJ21" s="33">
        <f t="shared" si="3"/>
        <v>-18845.405921011294</v>
      </c>
      <c r="AK21" s="33">
        <f t="shared" si="3"/>
        <v>-19222.31403943152</v>
      </c>
      <c r="AL21" s="33">
        <f t="shared" si="3"/>
        <v>-19606.76032022015</v>
      </c>
      <c r="AM21" s="33">
        <f t="shared" si="3"/>
        <v>-19998.895526624554</v>
      </c>
      <c r="AN21" s="33">
        <f t="shared" si="3"/>
        <v>-20398.873437157046</v>
      </c>
      <c r="AO21" s="33">
        <f t="shared" si="3"/>
        <v>-20806.850905900188</v>
      </c>
      <c r="AP21" s="33">
        <f t="shared" si="3"/>
        <v>-21222.987924018191</v>
      </c>
      <c r="AQ21" s="33">
        <f t="shared" si="3"/>
        <v>-21647.447682498554</v>
      </c>
      <c r="AR21" s="33">
        <f t="shared" si="3"/>
        <v>-22080.396636148525</v>
      </c>
      <c r="AS21" s="34"/>
      <c r="AT21" s="34"/>
    </row>
    <row r="22" spans="1:46" ht="14.25" customHeight="1">
      <c r="A22" s="35" t="s">
        <v>15</v>
      </c>
      <c r="B22" s="31"/>
      <c r="C22" s="36">
        <v>-35086</v>
      </c>
      <c r="D22" s="33">
        <f t="shared" ref="D22:AR22" si="4">C22*D$12</f>
        <v>-35787.72</v>
      </c>
      <c r="E22" s="33">
        <f t="shared" si="4"/>
        <v>-36503.474399999999</v>
      </c>
      <c r="F22" s="33">
        <f t="shared" si="4"/>
        <v>-37233.543888</v>
      </c>
      <c r="G22" s="33">
        <f t="shared" si="4"/>
        <v>-37978.21476576</v>
      </c>
      <c r="H22" s="33">
        <f t="shared" si="4"/>
        <v>-38737.779061075198</v>
      </c>
      <c r="I22" s="33">
        <f t="shared" si="4"/>
        <v>-39512.534642296705</v>
      </c>
      <c r="J22" s="33">
        <f t="shared" si="4"/>
        <v>-40302.785335142638</v>
      </c>
      <c r="K22" s="33">
        <f t="shared" si="4"/>
        <v>-41108.841041845495</v>
      </c>
      <c r="L22" s="33">
        <f t="shared" si="4"/>
        <v>-41931.017862682405</v>
      </c>
      <c r="M22" s="33">
        <f t="shared" si="4"/>
        <v>-42769.638219936052</v>
      </c>
      <c r="N22" s="33">
        <f t="shared" si="4"/>
        <v>-43625.030984334771</v>
      </c>
      <c r="O22" s="33">
        <f t="shared" si="4"/>
        <v>-44497.531604021468</v>
      </c>
      <c r="P22" s="33">
        <f t="shared" si="4"/>
        <v>-45387.482236101896</v>
      </c>
      <c r="Q22" s="33">
        <f t="shared" si="4"/>
        <v>-46295.231880823936</v>
      </c>
      <c r="R22" s="33">
        <f t="shared" si="4"/>
        <v>-47221.136518440413</v>
      </c>
      <c r="S22" s="33">
        <f t="shared" si="4"/>
        <v>-48165.559248809222</v>
      </c>
      <c r="T22" s="33">
        <f t="shared" si="4"/>
        <v>-49128.870433785407</v>
      </c>
      <c r="U22" s="33">
        <f t="shared" si="4"/>
        <v>-50111.447842461115</v>
      </c>
      <c r="V22" s="33">
        <f t="shared" si="4"/>
        <v>-51113.676799310335</v>
      </c>
      <c r="W22" s="33">
        <f t="shared" si="4"/>
        <v>-52135.95033529654</v>
      </c>
      <c r="X22" s="33">
        <f t="shared" si="4"/>
        <v>-53178.669342002475</v>
      </c>
      <c r="Y22" s="33">
        <f t="shared" si="4"/>
        <v>-54242.242728842524</v>
      </c>
      <c r="Z22" s="33">
        <f t="shared" si="4"/>
        <v>-55327.087583419372</v>
      </c>
      <c r="AA22" s="33">
        <f t="shared" si="4"/>
        <v>-56433.62933508776</v>
      </c>
      <c r="AB22" s="33">
        <f t="shared" si="4"/>
        <v>-57562.30192178952</v>
      </c>
      <c r="AC22" s="33">
        <f t="shared" si="4"/>
        <v>-58713.547960225311</v>
      </c>
      <c r="AD22" s="33">
        <f t="shared" si="4"/>
        <v>-59887.818919429817</v>
      </c>
      <c r="AE22" s="33">
        <f t="shared" si="4"/>
        <v>-61085.575297818417</v>
      </c>
      <c r="AF22" s="33">
        <f t="shared" si="4"/>
        <v>-62307.28680377479</v>
      </c>
      <c r="AG22" s="33">
        <f t="shared" si="4"/>
        <v>-63553.432539850284</v>
      </c>
      <c r="AH22" s="33">
        <f t="shared" si="4"/>
        <v>-64824.501190647294</v>
      </c>
      <c r="AI22" s="33">
        <f t="shared" si="4"/>
        <v>-66120.991214460242</v>
      </c>
      <c r="AJ22" s="33">
        <f t="shared" si="4"/>
        <v>-67443.411038749444</v>
      </c>
      <c r="AK22" s="33">
        <f t="shared" si="4"/>
        <v>-68792.279259524439</v>
      </c>
      <c r="AL22" s="33">
        <f t="shared" si="4"/>
        <v>-70168.124844714926</v>
      </c>
      <c r="AM22" s="33">
        <f t="shared" si="4"/>
        <v>-71571.48734160923</v>
      </c>
      <c r="AN22" s="33">
        <f t="shared" si="4"/>
        <v>-73002.91708844142</v>
      </c>
      <c r="AO22" s="33">
        <f t="shared" si="4"/>
        <v>-74462.975430210252</v>
      </c>
      <c r="AP22" s="33">
        <f t="shared" si="4"/>
        <v>-75952.234938814465</v>
      </c>
      <c r="AQ22" s="33">
        <f t="shared" si="4"/>
        <v>-77471.279637590749</v>
      </c>
      <c r="AR22" s="33">
        <f t="shared" si="4"/>
        <v>-79020.705230342559</v>
      </c>
      <c r="AS22" s="34"/>
      <c r="AT22" s="34"/>
    </row>
    <row r="23" spans="1:46" ht="14.25" customHeight="1">
      <c r="A23" s="38" t="s">
        <v>16</v>
      </c>
      <c r="B23" s="31">
        <v>-5000</v>
      </c>
      <c r="C23" s="36">
        <v>-4933</v>
      </c>
      <c r="D23" s="33">
        <f t="shared" ref="D23:AR23" si="5">C23*D$12</f>
        <v>-5031.66</v>
      </c>
      <c r="E23" s="33">
        <f t="shared" si="5"/>
        <v>-5132.2932000000001</v>
      </c>
      <c r="F23" s="33">
        <f t="shared" si="5"/>
        <v>-5234.9390640000001</v>
      </c>
      <c r="G23" s="33">
        <f t="shared" si="5"/>
        <v>-5339.63784528</v>
      </c>
      <c r="H23" s="33">
        <f t="shared" si="5"/>
        <v>-5446.4306021856</v>
      </c>
      <c r="I23" s="33">
        <f t="shared" si="5"/>
        <v>-5555.3592142293119</v>
      </c>
      <c r="J23" s="33">
        <f t="shared" si="5"/>
        <v>-5666.4663985138986</v>
      </c>
      <c r="K23" s="33">
        <f t="shared" si="5"/>
        <v>-5779.7957264841771</v>
      </c>
      <c r="L23" s="33">
        <f t="shared" si="5"/>
        <v>-5895.3916410138609</v>
      </c>
      <c r="M23" s="33">
        <f t="shared" si="5"/>
        <v>-6013.2994738341386</v>
      </c>
      <c r="N23" s="33">
        <f t="shared" si="5"/>
        <v>-6133.5654633108215</v>
      </c>
      <c r="O23" s="33">
        <f t="shared" si="5"/>
        <v>-6256.2367725770382</v>
      </c>
      <c r="P23" s="33">
        <f t="shared" si="5"/>
        <v>-6381.361508028579</v>
      </c>
      <c r="Q23" s="33">
        <f t="shared" si="5"/>
        <v>-6508.9887381891504</v>
      </c>
      <c r="R23" s="33">
        <f t="shared" si="5"/>
        <v>-6639.1685129529333</v>
      </c>
      <c r="S23" s="33">
        <f t="shared" si="5"/>
        <v>-6771.951883211992</v>
      </c>
      <c r="T23" s="33">
        <f t="shared" si="5"/>
        <v>-6907.3909208762316</v>
      </c>
      <c r="U23" s="33">
        <f t="shared" si="5"/>
        <v>-7045.5387392937564</v>
      </c>
      <c r="V23" s="33">
        <f t="shared" si="5"/>
        <v>-7186.4495140796316</v>
      </c>
      <c r="W23" s="33">
        <f t="shared" si="5"/>
        <v>-7330.1785043612244</v>
      </c>
      <c r="X23" s="33">
        <f t="shared" si="5"/>
        <v>-7476.7820744484488</v>
      </c>
      <c r="Y23" s="33">
        <f t="shared" si="5"/>
        <v>-7626.3177159374181</v>
      </c>
      <c r="Z23" s="33">
        <f t="shared" si="5"/>
        <v>-7778.8440702561666</v>
      </c>
      <c r="AA23" s="33">
        <f t="shared" si="5"/>
        <v>-7934.42095166129</v>
      </c>
      <c r="AB23" s="33">
        <f t="shared" si="5"/>
        <v>-8093.1093706945157</v>
      </c>
      <c r="AC23" s="33">
        <f t="shared" si="5"/>
        <v>-8254.9715581084056</v>
      </c>
      <c r="AD23" s="33">
        <f t="shared" si="5"/>
        <v>-8420.0709892705745</v>
      </c>
      <c r="AE23" s="33">
        <f t="shared" si="5"/>
        <v>-8588.4724090559866</v>
      </c>
      <c r="AF23" s="33">
        <f t="shared" si="5"/>
        <v>-8760.2418572371062</v>
      </c>
      <c r="AG23" s="33">
        <f t="shared" si="5"/>
        <v>-8935.4466943818479</v>
      </c>
      <c r="AH23" s="33">
        <f t="shared" si="5"/>
        <v>-9114.1556282694855</v>
      </c>
      <c r="AI23" s="33">
        <f t="shared" si="5"/>
        <v>-9296.4387408348757</v>
      </c>
      <c r="AJ23" s="33">
        <f t="shared" si="5"/>
        <v>-9482.3675156515728</v>
      </c>
      <c r="AK23" s="33">
        <f t="shared" si="5"/>
        <v>-9672.0148659646038</v>
      </c>
      <c r="AL23" s="33">
        <f t="shared" si="5"/>
        <v>-9865.4551632838957</v>
      </c>
      <c r="AM23" s="33">
        <f t="shared" si="5"/>
        <v>-10062.764266549573</v>
      </c>
      <c r="AN23" s="33">
        <f t="shared" si="5"/>
        <v>-10264.019551880565</v>
      </c>
      <c r="AO23" s="33">
        <f t="shared" si="5"/>
        <v>-10469.299942918176</v>
      </c>
      <c r="AP23" s="33">
        <f t="shared" si="5"/>
        <v>-10678.685941776541</v>
      </c>
      <c r="AQ23" s="33">
        <f t="shared" si="5"/>
        <v>-10892.259660612071</v>
      </c>
      <c r="AR23" s="33">
        <f t="shared" si="5"/>
        <v>-11110.104853824314</v>
      </c>
      <c r="AS23" s="34"/>
      <c r="AT23" s="34"/>
    </row>
    <row r="24" spans="1:46" ht="14.25" customHeight="1">
      <c r="A24" s="38" t="s">
        <v>17</v>
      </c>
      <c r="B24" s="33">
        <f>-25000/15</f>
        <v>-1666.6666666666667</v>
      </c>
      <c r="C24" s="32">
        <v>0</v>
      </c>
      <c r="D24" s="33">
        <f t="shared" ref="D24:AR24" si="6">C24*D$12</f>
        <v>0</v>
      </c>
      <c r="E24" s="33">
        <f t="shared" si="6"/>
        <v>0</v>
      </c>
      <c r="F24" s="33">
        <f t="shared" si="6"/>
        <v>0</v>
      </c>
      <c r="G24" s="33">
        <f t="shared" si="6"/>
        <v>0</v>
      </c>
      <c r="H24" s="33">
        <f t="shared" si="6"/>
        <v>0</v>
      </c>
      <c r="I24" s="33">
        <f t="shared" si="6"/>
        <v>0</v>
      </c>
      <c r="J24" s="33">
        <f t="shared" si="6"/>
        <v>0</v>
      </c>
      <c r="K24" s="33">
        <f t="shared" si="6"/>
        <v>0</v>
      </c>
      <c r="L24" s="33">
        <f t="shared" si="6"/>
        <v>0</v>
      </c>
      <c r="M24" s="33">
        <f t="shared" si="6"/>
        <v>0</v>
      </c>
      <c r="N24" s="33">
        <f t="shared" si="6"/>
        <v>0</v>
      </c>
      <c r="O24" s="33">
        <f t="shared" si="6"/>
        <v>0</v>
      </c>
      <c r="P24" s="33">
        <f t="shared" si="6"/>
        <v>0</v>
      </c>
      <c r="Q24" s="33">
        <f t="shared" si="6"/>
        <v>0</v>
      </c>
      <c r="R24" s="33">
        <f t="shared" si="6"/>
        <v>0</v>
      </c>
      <c r="S24" s="33">
        <f t="shared" si="6"/>
        <v>0</v>
      </c>
      <c r="T24" s="33">
        <f t="shared" si="6"/>
        <v>0</v>
      </c>
      <c r="U24" s="33">
        <f t="shared" si="6"/>
        <v>0</v>
      </c>
      <c r="V24" s="33">
        <f t="shared" si="6"/>
        <v>0</v>
      </c>
      <c r="W24" s="33">
        <f t="shared" si="6"/>
        <v>0</v>
      </c>
      <c r="X24" s="33">
        <f t="shared" si="6"/>
        <v>0</v>
      </c>
      <c r="Y24" s="33">
        <f t="shared" si="6"/>
        <v>0</v>
      </c>
      <c r="Z24" s="33">
        <f t="shared" si="6"/>
        <v>0</v>
      </c>
      <c r="AA24" s="33">
        <f t="shared" si="6"/>
        <v>0</v>
      </c>
      <c r="AB24" s="33">
        <f t="shared" si="6"/>
        <v>0</v>
      </c>
      <c r="AC24" s="33">
        <f t="shared" si="6"/>
        <v>0</v>
      </c>
      <c r="AD24" s="33">
        <f t="shared" si="6"/>
        <v>0</v>
      </c>
      <c r="AE24" s="33">
        <f t="shared" si="6"/>
        <v>0</v>
      </c>
      <c r="AF24" s="33">
        <f t="shared" si="6"/>
        <v>0</v>
      </c>
      <c r="AG24" s="33">
        <f t="shared" si="6"/>
        <v>0</v>
      </c>
      <c r="AH24" s="33">
        <f t="shared" si="6"/>
        <v>0</v>
      </c>
      <c r="AI24" s="33">
        <f t="shared" si="6"/>
        <v>0</v>
      </c>
      <c r="AJ24" s="33">
        <f t="shared" si="6"/>
        <v>0</v>
      </c>
      <c r="AK24" s="33">
        <f t="shared" si="6"/>
        <v>0</v>
      </c>
      <c r="AL24" s="33">
        <f t="shared" si="6"/>
        <v>0</v>
      </c>
      <c r="AM24" s="33">
        <f t="shared" si="6"/>
        <v>0</v>
      </c>
      <c r="AN24" s="33">
        <f t="shared" si="6"/>
        <v>0</v>
      </c>
      <c r="AO24" s="33">
        <f t="shared" si="6"/>
        <v>0</v>
      </c>
      <c r="AP24" s="33">
        <f t="shared" si="6"/>
        <v>0</v>
      </c>
      <c r="AQ24" s="33">
        <f t="shared" si="6"/>
        <v>0</v>
      </c>
      <c r="AR24" s="33">
        <f t="shared" si="6"/>
        <v>0</v>
      </c>
      <c r="AS24" s="34"/>
      <c r="AT24" s="34"/>
    </row>
    <row r="25" spans="1:46" ht="14.25" customHeight="1">
      <c r="A25" s="38" t="s">
        <v>18</v>
      </c>
      <c r="B25" s="31">
        <v>-3500</v>
      </c>
      <c r="C25" s="36">
        <v>-1980</v>
      </c>
      <c r="D25" s="33">
        <f t="shared" ref="D25:AR25" si="7">C25*D$12</f>
        <v>-2019.6000000000001</v>
      </c>
      <c r="E25" s="33">
        <f t="shared" si="7"/>
        <v>-2059.9920000000002</v>
      </c>
      <c r="F25" s="33">
        <f t="shared" si="7"/>
        <v>-2101.1918400000004</v>
      </c>
      <c r="G25" s="33">
        <f t="shared" si="7"/>
        <v>-2143.2156768000004</v>
      </c>
      <c r="H25" s="33">
        <f t="shared" si="7"/>
        <v>-2186.0799903360003</v>
      </c>
      <c r="I25" s="33">
        <f t="shared" si="7"/>
        <v>-2229.8015901427202</v>
      </c>
      <c r="J25" s="33">
        <f t="shared" si="7"/>
        <v>-2274.3976219455749</v>
      </c>
      <c r="K25" s="33">
        <f t="shared" si="7"/>
        <v>-2319.8855743844865</v>
      </c>
      <c r="L25" s="33">
        <f t="shared" si="7"/>
        <v>-2366.2832858721763</v>
      </c>
      <c r="M25" s="33">
        <f t="shared" si="7"/>
        <v>-2413.6089515896197</v>
      </c>
      <c r="N25" s="33">
        <f t="shared" si="7"/>
        <v>-2461.881130621412</v>
      </c>
      <c r="O25" s="33">
        <f t="shared" si="7"/>
        <v>-2511.1187532338404</v>
      </c>
      <c r="P25" s="33">
        <f t="shared" si="7"/>
        <v>-2561.3411282985171</v>
      </c>
      <c r="Q25" s="33">
        <f t="shared" si="7"/>
        <v>-2612.5679508644876</v>
      </c>
      <c r="R25" s="33">
        <f t="shared" si="7"/>
        <v>-2664.8193098817774</v>
      </c>
      <c r="S25" s="33">
        <f t="shared" si="7"/>
        <v>-2718.1156960794128</v>
      </c>
      <c r="T25" s="33">
        <f t="shared" si="7"/>
        <v>-2772.4780100010012</v>
      </c>
      <c r="U25" s="33">
        <f t="shared" si="7"/>
        <v>-2827.9275702010214</v>
      </c>
      <c r="V25" s="33">
        <f t="shared" si="7"/>
        <v>-2884.4861216050417</v>
      </c>
      <c r="W25" s="33">
        <f t="shared" si="7"/>
        <v>-2942.1758440371427</v>
      </c>
      <c r="X25" s="33">
        <f t="shared" si="7"/>
        <v>-3001.0193609178855</v>
      </c>
      <c r="Y25" s="33">
        <f t="shared" si="7"/>
        <v>-3061.0397481362434</v>
      </c>
      <c r="Z25" s="33">
        <f t="shared" si="7"/>
        <v>-3122.2605430989684</v>
      </c>
      <c r="AA25" s="33">
        <f t="shared" si="7"/>
        <v>-3184.7057539609477</v>
      </c>
      <c r="AB25" s="33">
        <f t="shared" si="7"/>
        <v>-3248.3998690401668</v>
      </c>
      <c r="AC25" s="33">
        <f t="shared" si="7"/>
        <v>-3313.3678664209701</v>
      </c>
      <c r="AD25" s="33">
        <f t="shared" si="7"/>
        <v>-3379.6352237493898</v>
      </c>
      <c r="AE25" s="33">
        <f t="shared" si="7"/>
        <v>-3447.2279282243776</v>
      </c>
      <c r="AF25" s="33">
        <f t="shared" si="7"/>
        <v>-3516.1724867888652</v>
      </c>
      <c r="AG25" s="33">
        <f t="shared" si="7"/>
        <v>-3586.4959365246427</v>
      </c>
      <c r="AH25" s="33">
        <f t="shared" si="7"/>
        <v>-3658.2258552551357</v>
      </c>
      <c r="AI25" s="33">
        <f t="shared" si="7"/>
        <v>-3731.3903723602384</v>
      </c>
      <c r="AJ25" s="33">
        <f t="shared" si="7"/>
        <v>-3806.0181798074432</v>
      </c>
      <c r="AK25" s="33">
        <f t="shared" si="7"/>
        <v>-3882.1385434035919</v>
      </c>
      <c r="AL25" s="33">
        <f t="shared" si="7"/>
        <v>-3959.7813142716636</v>
      </c>
      <c r="AM25" s="33">
        <f t="shared" si="7"/>
        <v>-4038.9769405570969</v>
      </c>
      <c r="AN25" s="33">
        <f t="shared" si="7"/>
        <v>-4119.7564793682386</v>
      </c>
      <c r="AO25" s="33">
        <f t="shared" si="7"/>
        <v>-4202.1516089556035</v>
      </c>
      <c r="AP25" s="33">
        <f t="shared" si="7"/>
        <v>-4286.1946411347153</v>
      </c>
      <c r="AQ25" s="33">
        <f t="shared" si="7"/>
        <v>-4371.9185339574096</v>
      </c>
      <c r="AR25" s="33">
        <f t="shared" si="7"/>
        <v>-4459.3569046365583</v>
      </c>
      <c r="AS25" s="34"/>
      <c r="AT25" s="34"/>
    </row>
    <row r="26" spans="1:46" ht="14.25" customHeight="1">
      <c r="A26" s="38" t="s">
        <v>19</v>
      </c>
      <c r="B26" s="31">
        <v>-50000</v>
      </c>
      <c r="C26" s="39">
        <f>-22886</f>
        <v>-22886</v>
      </c>
      <c r="D26" s="33">
        <f t="shared" ref="D26:AR26" si="8">C26*D$12</f>
        <v>-23343.72</v>
      </c>
      <c r="E26" s="33">
        <f t="shared" si="8"/>
        <v>-23810.594400000002</v>
      </c>
      <c r="F26" s="33">
        <f t="shared" si="8"/>
        <v>-24286.806288000003</v>
      </c>
      <c r="G26" s="33">
        <f t="shared" si="8"/>
        <v>-24772.542413760002</v>
      </c>
      <c r="H26" s="33">
        <f t="shared" si="8"/>
        <v>-25267.993262035201</v>
      </c>
      <c r="I26" s="33">
        <f t="shared" si="8"/>
        <v>-25773.353127275906</v>
      </c>
      <c r="J26" s="33">
        <f t="shared" si="8"/>
        <v>-26288.820189821425</v>
      </c>
      <c r="K26" s="33">
        <f t="shared" si="8"/>
        <v>-26814.596593617855</v>
      </c>
      <c r="L26" s="33">
        <f t="shared" si="8"/>
        <v>-27350.888525490212</v>
      </c>
      <c r="M26" s="33">
        <f t="shared" si="8"/>
        <v>-27897.906296000016</v>
      </c>
      <c r="N26" s="33">
        <f t="shared" si="8"/>
        <v>-28455.864421920018</v>
      </c>
      <c r="O26" s="33">
        <f t="shared" si="8"/>
        <v>-29024.981710358417</v>
      </c>
      <c r="P26" s="33">
        <f t="shared" si="8"/>
        <v>-29605.481344565585</v>
      </c>
      <c r="Q26" s="33">
        <f t="shared" si="8"/>
        <v>-30197.590971456899</v>
      </c>
      <c r="R26" s="33">
        <f t="shared" si="8"/>
        <v>-30801.542790886037</v>
      </c>
      <c r="S26" s="33">
        <f t="shared" si="8"/>
        <v>-31417.573646703757</v>
      </c>
      <c r="T26" s="33">
        <f t="shared" si="8"/>
        <v>-32045.925119637832</v>
      </c>
      <c r="U26" s="33">
        <f t="shared" si="8"/>
        <v>-32686.843622030588</v>
      </c>
      <c r="V26" s="33">
        <f t="shared" si="8"/>
        <v>-33340.5804944712</v>
      </c>
      <c r="W26" s="33">
        <f t="shared" si="8"/>
        <v>-34007.392104360624</v>
      </c>
      <c r="X26" s="33">
        <f t="shared" si="8"/>
        <v>-34687.53994644784</v>
      </c>
      <c r="Y26" s="33">
        <f t="shared" si="8"/>
        <v>-35381.290745376798</v>
      </c>
      <c r="Z26" s="33">
        <f t="shared" si="8"/>
        <v>-36088.916560284335</v>
      </c>
      <c r="AA26" s="33">
        <f t="shared" si="8"/>
        <v>-36810.69489149002</v>
      </c>
      <c r="AB26" s="33">
        <f t="shared" si="8"/>
        <v>-37546.908789319823</v>
      </c>
      <c r="AC26" s="33">
        <f t="shared" si="8"/>
        <v>-38297.846965106219</v>
      </c>
      <c r="AD26" s="33">
        <f t="shared" si="8"/>
        <v>-39063.803904408342</v>
      </c>
      <c r="AE26" s="33">
        <f t="shared" si="8"/>
        <v>-39845.079982496507</v>
      </c>
      <c r="AF26" s="33">
        <f t="shared" si="8"/>
        <v>-40641.981582146436</v>
      </c>
      <c r="AG26" s="33">
        <f t="shared" si="8"/>
        <v>-41454.821213789364</v>
      </c>
      <c r="AH26" s="33">
        <f t="shared" si="8"/>
        <v>-42283.917638065155</v>
      </c>
      <c r="AI26" s="33">
        <f t="shared" si="8"/>
        <v>-43129.595990826456</v>
      </c>
      <c r="AJ26" s="33">
        <f t="shared" si="8"/>
        <v>-43992.187910642984</v>
      </c>
      <c r="AK26" s="33">
        <f t="shared" si="8"/>
        <v>-44872.031668855845</v>
      </c>
      <c r="AL26" s="33">
        <f t="shared" si="8"/>
        <v>-45769.472302232964</v>
      </c>
      <c r="AM26" s="33">
        <f t="shared" si="8"/>
        <v>-46684.861748277624</v>
      </c>
      <c r="AN26" s="33">
        <f t="shared" si="8"/>
        <v>-47618.55898324318</v>
      </c>
      <c r="AO26" s="33">
        <f t="shared" si="8"/>
        <v>-48570.930162908044</v>
      </c>
      <c r="AP26" s="33">
        <f t="shared" si="8"/>
        <v>-49542.348766166207</v>
      </c>
      <c r="AQ26" s="33">
        <f t="shared" si="8"/>
        <v>-50533.19574148953</v>
      </c>
      <c r="AR26" s="33">
        <f t="shared" si="8"/>
        <v>-51543.85965631932</v>
      </c>
      <c r="AS26" s="34"/>
      <c r="AT26" s="34"/>
    </row>
    <row r="27" spans="1:46" ht="14.25" customHeight="1">
      <c r="A27" s="38" t="s">
        <v>20</v>
      </c>
      <c r="B27" s="31">
        <v>-20000</v>
      </c>
      <c r="C27" s="36">
        <v>-20000</v>
      </c>
      <c r="D27" s="33">
        <f t="shared" ref="D27:AR27" si="9">C27*D$12</f>
        <v>-20400</v>
      </c>
      <c r="E27" s="33">
        <f t="shared" si="9"/>
        <v>-20808</v>
      </c>
      <c r="F27" s="33">
        <f t="shared" si="9"/>
        <v>-21224.16</v>
      </c>
      <c r="G27" s="33">
        <f t="shared" si="9"/>
        <v>-21648.643199999999</v>
      </c>
      <c r="H27" s="33">
        <f t="shared" si="9"/>
        <v>-22081.616063999998</v>
      </c>
      <c r="I27" s="33">
        <f t="shared" si="9"/>
        <v>-22523.24838528</v>
      </c>
      <c r="J27" s="33">
        <f t="shared" si="9"/>
        <v>-22973.7133529856</v>
      </c>
      <c r="K27" s="33">
        <f t="shared" si="9"/>
        <v>-23433.187620045312</v>
      </c>
      <c r="L27" s="33">
        <f t="shared" si="9"/>
        <v>-23901.851372446217</v>
      </c>
      <c r="M27" s="33">
        <f t="shared" si="9"/>
        <v>-24379.888399895142</v>
      </c>
      <c r="N27" s="33">
        <f t="shared" si="9"/>
        <v>-24867.486167893047</v>
      </c>
      <c r="O27" s="33">
        <f t="shared" si="9"/>
        <v>-25364.835891250907</v>
      </c>
      <c r="P27" s="33">
        <f t="shared" si="9"/>
        <v>-25872.132609075925</v>
      </c>
      <c r="Q27" s="33">
        <f t="shared" si="9"/>
        <v>-26389.575261257443</v>
      </c>
      <c r="R27" s="33">
        <f t="shared" si="9"/>
        <v>-26917.366766482592</v>
      </c>
      <c r="S27" s="33">
        <f t="shared" si="9"/>
        <v>-27455.714101812246</v>
      </c>
      <c r="T27" s="33">
        <f t="shared" si="9"/>
        <v>-28004.828383848489</v>
      </c>
      <c r="U27" s="33">
        <f t="shared" si="9"/>
        <v>-28564.92495152546</v>
      </c>
      <c r="V27" s="33">
        <f t="shared" si="9"/>
        <v>-29136.223450555968</v>
      </c>
      <c r="W27" s="33">
        <f t="shared" si="9"/>
        <v>-29718.947919567087</v>
      </c>
      <c r="X27" s="33">
        <f t="shared" si="9"/>
        <v>-30313.326877958429</v>
      </c>
      <c r="Y27" s="33">
        <f t="shared" si="9"/>
        <v>-30919.593415517596</v>
      </c>
      <c r="Z27" s="33">
        <f t="shared" si="9"/>
        <v>-31537.985283827948</v>
      </c>
      <c r="AA27" s="33">
        <f t="shared" si="9"/>
        <v>-32168.744989504507</v>
      </c>
      <c r="AB27" s="33">
        <f t="shared" si="9"/>
        <v>-32812.119889294598</v>
      </c>
      <c r="AC27" s="33">
        <f t="shared" si="9"/>
        <v>-33468.36228708049</v>
      </c>
      <c r="AD27" s="33">
        <f t="shared" si="9"/>
        <v>-34137.729532822101</v>
      </c>
      <c r="AE27" s="33">
        <f t="shared" si="9"/>
        <v>-34820.484123478542</v>
      </c>
      <c r="AF27" s="33">
        <f t="shared" si="9"/>
        <v>-35516.893805948115</v>
      </c>
      <c r="AG27" s="33">
        <f t="shared" si="9"/>
        <v>-36227.231682067075</v>
      </c>
      <c r="AH27" s="33">
        <f t="shared" si="9"/>
        <v>-36951.776315708419</v>
      </c>
      <c r="AI27" s="33">
        <f t="shared" si="9"/>
        <v>-37690.811842022587</v>
      </c>
      <c r="AJ27" s="33">
        <f t="shared" si="9"/>
        <v>-38444.628078863039</v>
      </c>
      <c r="AK27" s="33">
        <f t="shared" si="9"/>
        <v>-39213.5206404403</v>
      </c>
      <c r="AL27" s="33">
        <f t="shared" si="9"/>
        <v>-39997.791053249108</v>
      </c>
      <c r="AM27" s="33">
        <f t="shared" si="9"/>
        <v>-40797.746874314093</v>
      </c>
      <c r="AN27" s="33">
        <f t="shared" si="9"/>
        <v>-41613.701811800376</v>
      </c>
      <c r="AO27" s="33">
        <f t="shared" si="9"/>
        <v>-42445.975848036382</v>
      </c>
      <c r="AP27" s="33">
        <f t="shared" si="9"/>
        <v>-43294.895364997108</v>
      </c>
      <c r="AQ27" s="33">
        <f t="shared" si="9"/>
        <v>-44160.793272297051</v>
      </c>
      <c r="AR27" s="33">
        <f t="shared" si="9"/>
        <v>-45044.009137742993</v>
      </c>
      <c r="AS27" s="34"/>
      <c r="AT27" s="34"/>
    </row>
    <row r="28" spans="1:46" ht="14.25" customHeight="1">
      <c r="A28" s="35" t="s">
        <v>21</v>
      </c>
      <c r="B28" s="31">
        <v>-66000</v>
      </c>
      <c r="C28" s="36">
        <f>-36250-14194</f>
        <v>-50444</v>
      </c>
      <c r="D28" s="33">
        <f t="shared" ref="D28:AR28" si="10">C28*D$12</f>
        <v>-51452.88</v>
      </c>
      <c r="E28" s="33">
        <f t="shared" si="10"/>
        <v>-52481.937599999997</v>
      </c>
      <c r="F28" s="33">
        <f t="shared" si="10"/>
        <v>-53531.576351999996</v>
      </c>
      <c r="G28" s="33">
        <f t="shared" si="10"/>
        <v>-54602.207879039997</v>
      </c>
      <c r="H28" s="33">
        <f t="shared" si="10"/>
        <v>-55694.252036620797</v>
      </c>
      <c r="I28" s="33">
        <f t="shared" si="10"/>
        <v>-56808.137077353211</v>
      </c>
      <c r="J28" s="33">
        <f t="shared" si="10"/>
        <v>-57944.299818900276</v>
      </c>
      <c r="K28" s="33">
        <f t="shared" si="10"/>
        <v>-59103.185815278281</v>
      </c>
      <c r="L28" s="33">
        <f t="shared" si="10"/>
        <v>-60285.249531583846</v>
      </c>
      <c r="M28" s="33">
        <f t="shared" si="10"/>
        <v>-61490.954522215521</v>
      </c>
      <c r="N28" s="33">
        <f t="shared" si="10"/>
        <v>-62720.773612659832</v>
      </c>
      <c r="O28" s="33">
        <f t="shared" si="10"/>
        <v>-63975.189084913029</v>
      </c>
      <c r="P28" s="33">
        <f t="shared" si="10"/>
        <v>-65254.692866611287</v>
      </c>
      <c r="Q28" s="33">
        <f t="shared" si="10"/>
        <v>-66559.786723943515</v>
      </c>
      <c r="R28" s="33">
        <f t="shared" si="10"/>
        <v>-67890.982458422382</v>
      </c>
      <c r="S28" s="33">
        <f t="shared" si="10"/>
        <v>-69248.802107590833</v>
      </c>
      <c r="T28" s="33">
        <f t="shared" si="10"/>
        <v>-70633.778149742648</v>
      </c>
      <c r="U28" s="33">
        <f t="shared" si="10"/>
        <v>-72046.453712737508</v>
      </c>
      <c r="V28" s="33">
        <f t="shared" si="10"/>
        <v>-73487.382786992253</v>
      </c>
      <c r="W28" s="33">
        <f t="shared" si="10"/>
        <v>-74957.130442732101</v>
      </c>
      <c r="X28" s="33">
        <f t="shared" si="10"/>
        <v>-76456.273051586744</v>
      </c>
      <c r="Y28" s="33">
        <f t="shared" si="10"/>
        <v>-77985.398512618485</v>
      </c>
      <c r="Z28" s="33">
        <f t="shared" si="10"/>
        <v>-79545.106482870862</v>
      </c>
      <c r="AA28" s="33">
        <f t="shared" si="10"/>
        <v>-81136.008612528283</v>
      </c>
      <c r="AB28" s="33">
        <f t="shared" si="10"/>
        <v>-82758.728784778854</v>
      </c>
      <c r="AC28" s="33">
        <f t="shared" si="10"/>
        <v>-84413.903360474433</v>
      </c>
      <c r="AD28" s="33">
        <f t="shared" si="10"/>
        <v>-86102.181427683929</v>
      </c>
      <c r="AE28" s="33">
        <f t="shared" si="10"/>
        <v>-87824.225056237614</v>
      </c>
      <c r="AF28" s="33">
        <f t="shared" si="10"/>
        <v>-89580.709557362366</v>
      </c>
      <c r="AG28" s="33">
        <f t="shared" si="10"/>
        <v>-91372.323748509618</v>
      </c>
      <c r="AH28" s="33">
        <f t="shared" si="10"/>
        <v>-93199.770223479805</v>
      </c>
      <c r="AI28" s="33">
        <f t="shared" si="10"/>
        <v>-95063.765627949397</v>
      </c>
      <c r="AJ28" s="33">
        <f t="shared" si="10"/>
        <v>-96965.040940508392</v>
      </c>
      <c r="AK28" s="33">
        <f t="shared" si="10"/>
        <v>-98904.341759318559</v>
      </c>
      <c r="AL28" s="33">
        <f t="shared" si="10"/>
        <v>-100882.42859450493</v>
      </c>
      <c r="AM28" s="33">
        <f t="shared" si="10"/>
        <v>-102900.07716639503</v>
      </c>
      <c r="AN28" s="33">
        <f t="shared" si="10"/>
        <v>-104958.07870972293</v>
      </c>
      <c r="AO28" s="33">
        <f t="shared" si="10"/>
        <v>-107057.24028391739</v>
      </c>
      <c r="AP28" s="33">
        <f t="shared" si="10"/>
        <v>-109198.38508959574</v>
      </c>
      <c r="AQ28" s="33">
        <f t="shared" si="10"/>
        <v>-111382.35279138766</v>
      </c>
      <c r="AR28" s="33">
        <f t="shared" si="10"/>
        <v>-113609.99984721541</v>
      </c>
      <c r="AS28" s="34"/>
      <c r="AT28" s="34"/>
    </row>
    <row r="29" spans="1:46" ht="14.25" customHeight="1">
      <c r="A29" s="38" t="s">
        <v>22</v>
      </c>
      <c r="B29" s="31">
        <v>-70000</v>
      </c>
      <c r="C29" s="36">
        <v>-86549</v>
      </c>
      <c r="D29" s="33">
        <f t="shared" ref="D29:AR29" si="11">C29*D$12</f>
        <v>-88279.98</v>
      </c>
      <c r="E29" s="33">
        <f t="shared" si="11"/>
        <v>-90045.579599999997</v>
      </c>
      <c r="F29" s="33">
        <f t="shared" si="11"/>
        <v>-91846.491192000001</v>
      </c>
      <c r="G29" s="33">
        <f t="shared" si="11"/>
        <v>-93683.421015840009</v>
      </c>
      <c r="H29" s="33">
        <f t="shared" si="11"/>
        <v>-95557.089436156806</v>
      </c>
      <c r="I29" s="33">
        <f t="shared" si="11"/>
        <v>-97468.231224879943</v>
      </c>
      <c r="J29" s="33">
        <f t="shared" si="11"/>
        <v>-99417.59584937754</v>
      </c>
      <c r="K29" s="33">
        <f t="shared" si="11"/>
        <v>-101405.94776636509</v>
      </c>
      <c r="L29" s="33">
        <f t="shared" si="11"/>
        <v>-103434.06672169239</v>
      </c>
      <c r="M29" s="33">
        <f t="shared" si="11"/>
        <v>-105502.74805612623</v>
      </c>
      <c r="N29" s="33">
        <f t="shared" si="11"/>
        <v>-107612.80301724876</v>
      </c>
      <c r="O29" s="33">
        <f t="shared" si="11"/>
        <v>-109765.05907759375</v>
      </c>
      <c r="P29" s="33">
        <f t="shared" si="11"/>
        <v>-111960.36025914563</v>
      </c>
      <c r="Q29" s="33">
        <f t="shared" si="11"/>
        <v>-114199.56746432855</v>
      </c>
      <c r="R29" s="33">
        <f t="shared" si="11"/>
        <v>-116483.55881361512</v>
      </c>
      <c r="S29" s="33">
        <f t="shared" si="11"/>
        <v>-118813.22998988742</v>
      </c>
      <c r="T29" s="33">
        <f t="shared" si="11"/>
        <v>-121189.49458968517</v>
      </c>
      <c r="U29" s="33">
        <f t="shared" si="11"/>
        <v>-123613.28448147888</v>
      </c>
      <c r="V29" s="33">
        <f t="shared" si="11"/>
        <v>-126085.55017110847</v>
      </c>
      <c r="W29" s="33">
        <f t="shared" si="11"/>
        <v>-128607.26117453063</v>
      </c>
      <c r="X29" s="33">
        <f t="shared" si="11"/>
        <v>-131179.40639802124</v>
      </c>
      <c r="Y29" s="33">
        <f t="shared" si="11"/>
        <v>-133802.99452598166</v>
      </c>
      <c r="Z29" s="33">
        <f t="shared" si="11"/>
        <v>-136479.05441650128</v>
      </c>
      <c r="AA29" s="33">
        <f t="shared" si="11"/>
        <v>-139208.6355048313</v>
      </c>
      <c r="AB29" s="33">
        <f t="shared" si="11"/>
        <v>-141992.80821492794</v>
      </c>
      <c r="AC29" s="33">
        <f t="shared" si="11"/>
        <v>-144832.66437922651</v>
      </c>
      <c r="AD29" s="33">
        <f t="shared" si="11"/>
        <v>-147729.31766681105</v>
      </c>
      <c r="AE29" s="33">
        <f t="shared" si="11"/>
        <v>-150683.90402014728</v>
      </c>
      <c r="AF29" s="33">
        <f t="shared" si="11"/>
        <v>-153697.58210055024</v>
      </c>
      <c r="AG29" s="33">
        <f t="shared" si="11"/>
        <v>-156771.53374256124</v>
      </c>
      <c r="AH29" s="33">
        <f t="shared" si="11"/>
        <v>-159906.96441741247</v>
      </c>
      <c r="AI29" s="33">
        <f t="shared" si="11"/>
        <v>-163105.10370576073</v>
      </c>
      <c r="AJ29" s="33">
        <f t="shared" si="11"/>
        <v>-166367.20577987595</v>
      </c>
      <c r="AK29" s="33">
        <f t="shared" si="11"/>
        <v>-169694.54989547346</v>
      </c>
      <c r="AL29" s="33">
        <f t="shared" si="11"/>
        <v>-173088.44089338294</v>
      </c>
      <c r="AM29" s="33">
        <f t="shared" si="11"/>
        <v>-176550.20971125062</v>
      </c>
      <c r="AN29" s="33">
        <f t="shared" si="11"/>
        <v>-180081.21390547563</v>
      </c>
      <c r="AO29" s="33">
        <f t="shared" si="11"/>
        <v>-183682.83818358515</v>
      </c>
      <c r="AP29" s="33">
        <f t="shared" si="11"/>
        <v>-187356.49494725684</v>
      </c>
      <c r="AQ29" s="33">
        <f t="shared" si="11"/>
        <v>-191103.62484620197</v>
      </c>
      <c r="AR29" s="33">
        <f t="shared" si="11"/>
        <v>-194925.69734312603</v>
      </c>
      <c r="AS29" s="34"/>
      <c r="AT29" s="34"/>
    </row>
    <row r="30" spans="1:46" ht="14.25" customHeight="1">
      <c r="A30" s="38" t="s">
        <v>23</v>
      </c>
      <c r="B30" s="31">
        <v>-4000</v>
      </c>
      <c r="C30" s="32">
        <v>0</v>
      </c>
      <c r="D30" s="31">
        <v>-4000</v>
      </c>
      <c r="E30" s="33">
        <f t="shared" ref="E30:AR30" si="12">D30*E$12</f>
        <v>-4080</v>
      </c>
      <c r="F30" s="33">
        <f t="shared" si="12"/>
        <v>-4161.6000000000004</v>
      </c>
      <c r="G30" s="33">
        <f t="shared" si="12"/>
        <v>-4244.8320000000003</v>
      </c>
      <c r="H30" s="33">
        <f t="shared" si="12"/>
        <v>-4329.7286400000003</v>
      </c>
      <c r="I30" s="33">
        <f t="shared" si="12"/>
        <v>-4416.3232128</v>
      </c>
      <c r="J30" s="33">
        <f t="shared" si="12"/>
        <v>-4504.6496770559997</v>
      </c>
      <c r="K30" s="33">
        <f t="shared" si="12"/>
        <v>-4594.7426705971202</v>
      </c>
      <c r="L30" s="33">
        <f t="shared" si="12"/>
        <v>-4686.6375240090629</v>
      </c>
      <c r="M30" s="33">
        <f t="shared" si="12"/>
        <v>-4780.3702744892444</v>
      </c>
      <c r="N30" s="33">
        <f t="shared" si="12"/>
        <v>-4875.9776799790297</v>
      </c>
      <c r="O30" s="33">
        <f t="shared" si="12"/>
        <v>-4973.4972335786106</v>
      </c>
      <c r="P30" s="33">
        <f t="shared" si="12"/>
        <v>-5072.9671782501828</v>
      </c>
      <c r="Q30" s="33">
        <f t="shared" si="12"/>
        <v>-5174.4265218151868</v>
      </c>
      <c r="R30" s="33">
        <f t="shared" si="12"/>
        <v>-5277.915052251491</v>
      </c>
      <c r="S30" s="33">
        <f t="shared" si="12"/>
        <v>-5383.4733532965211</v>
      </c>
      <c r="T30" s="33">
        <f t="shared" si="12"/>
        <v>-5491.1428203624519</v>
      </c>
      <c r="U30" s="33">
        <f t="shared" si="12"/>
        <v>-5600.9656767697006</v>
      </c>
      <c r="V30" s="33">
        <f t="shared" si="12"/>
        <v>-5712.9849903050945</v>
      </c>
      <c r="W30" s="33">
        <f t="shared" si="12"/>
        <v>-5827.2446901111962</v>
      </c>
      <c r="X30" s="33">
        <f t="shared" si="12"/>
        <v>-5943.7895839134198</v>
      </c>
      <c r="Y30" s="33">
        <f t="shared" si="12"/>
        <v>-6062.6653755916886</v>
      </c>
      <c r="Z30" s="33">
        <f t="shared" si="12"/>
        <v>-6183.9186831035222</v>
      </c>
      <c r="AA30" s="33">
        <f t="shared" si="12"/>
        <v>-6307.5970567655932</v>
      </c>
      <c r="AB30" s="33">
        <f t="shared" si="12"/>
        <v>-6433.7489979009051</v>
      </c>
      <c r="AC30" s="33">
        <f t="shared" si="12"/>
        <v>-6562.4239778589235</v>
      </c>
      <c r="AD30" s="33">
        <f t="shared" si="12"/>
        <v>-6693.6724574161017</v>
      </c>
      <c r="AE30" s="33">
        <f t="shared" si="12"/>
        <v>-6827.5459065644236</v>
      </c>
      <c r="AF30" s="33">
        <f t="shared" si="12"/>
        <v>-6964.0968246957118</v>
      </c>
      <c r="AG30" s="33">
        <f t="shared" si="12"/>
        <v>-7103.3787611896259</v>
      </c>
      <c r="AH30" s="33">
        <f t="shared" si="12"/>
        <v>-7245.446336413419</v>
      </c>
      <c r="AI30" s="33">
        <f t="shared" si="12"/>
        <v>-7390.3552631416878</v>
      </c>
      <c r="AJ30" s="33">
        <f t="shared" si="12"/>
        <v>-7538.1623684045217</v>
      </c>
      <c r="AK30" s="33">
        <f t="shared" si="12"/>
        <v>-7688.9256157726122</v>
      </c>
      <c r="AL30" s="33">
        <f t="shared" si="12"/>
        <v>-7842.7041280880649</v>
      </c>
      <c r="AM30" s="33">
        <f t="shared" si="12"/>
        <v>-7999.5582106498259</v>
      </c>
      <c r="AN30" s="33">
        <f t="shared" si="12"/>
        <v>-8159.5493748628223</v>
      </c>
      <c r="AO30" s="33">
        <f t="shared" si="12"/>
        <v>-8322.7403623600785</v>
      </c>
      <c r="AP30" s="33">
        <f t="shared" si="12"/>
        <v>-8489.1951696072811</v>
      </c>
      <c r="AQ30" s="33">
        <f t="shared" si="12"/>
        <v>-8658.9790729994274</v>
      </c>
      <c r="AR30" s="33">
        <f t="shared" si="12"/>
        <v>-8832.1586544594156</v>
      </c>
      <c r="AS30" s="34"/>
      <c r="AT30" s="34"/>
    </row>
    <row r="31" spans="1:46" ht="14.25" customHeight="1">
      <c r="A31" s="40" t="s">
        <v>24</v>
      </c>
      <c r="B31" s="31">
        <v>-100000</v>
      </c>
      <c r="C31" s="32">
        <v>0</v>
      </c>
      <c r="D31" s="31">
        <v>-50000</v>
      </c>
      <c r="E31" s="33">
        <f t="shared" ref="E31:AR31" si="13">D31*E$12</f>
        <v>-51000</v>
      </c>
      <c r="F31" s="33">
        <f t="shared" si="13"/>
        <v>-52020</v>
      </c>
      <c r="G31" s="33">
        <f t="shared" si="13"/>
        <v>-53060.4</v>
      </c>
      <c r="H31" s="33">
        <f t="shared" si="13"/>
        <v>-54121.608</v>
      </c>
      <c r="I31" s="33">
        <f t="shared" si="13"/>
        <v>-55204.040160000004</v>
      </c>
      <c r="J31" s="33">
        <f t="shared" si="13"/>
        <v>-56308.120963200003</v>
      </c>
      <c r="K31" s="33">
        <f t="shared" si="13"/>
        <v>-57434.283382464004</v>
      </c>
      <c r="L31" s="33">
        <f t="shared" si="13"/>
        <v>-58582.969050113286</v>
      </c>
      <c r="M31" s="33">
        <f t="shared" si="13"/>
        <v>-59754.628431115554</v>
      </c>
      <c r="N31" s="33">
        <f t="shared" si="13"/>
        <v>-60949.720999737867</v>
      </c>
      <c r="O31" s="33">
        <f t="shared" si="13"/>
        <v>-62168.715419732624</v>
      </c>
      <c r="P31" s="33">
        <f t="shared" si="13"/>
        <v>-63412.089728127277</v>
      </c>
      <c r="Q31" s="33">
        <f t="shared" si="13"/>
        <v>-64680.331522689827</v>
      </c>
      <c r="R31" s="33">
        <f t="shared" si="13"/>
        <v>-65973.938153143623</v>
      </c>
      <c r="S31" s="33">
        <f t="shared" si="13"/>
        <v>-67293.416916206494</v>
      </c>
      <c r="T31" s="33">
        <f t="shared" si="13"/>
        <v>-68639.285254530623</v>
      </c>
      <c r="U31" s="33">
        <f t="shared" si="13"/>
        <v>-70012.07095962124</v>
      </c>
      <c r="V31" s="33">
        <f t="shared" si="13"/>
        <v>-71412.312378813673</v>
      </c>
      <c r="W31" s="33">
        <f t="shared" si="13"/>
        <v>-72840.558626389946</v>
      </c>
      <c r="X31" s="33">
        <f t="shared" si="13"/>
        <v>-74297.369798917745</v>
      </c>
      <c r="Y31" s="33">
        <f t="shared" si="13"/>
        <v>-75783.317194896095</v>
      </c>
      <c r="Z31" s="33">
        <f t="shared" si="13"/>
        <v>-77298.983538794026</v>
      </c>
      <c r="AA31" s="33">
        <f t="shared" si="13"/>
        <v>-78844.963209569905</v>
      </c>
      <c r="AB31" s="33">
        <f t="shared" si="13"/>
        <v>-80421.862473761299</v>
      </c>
      <c r="AC31" s="33">
        <f t="shared" si="13"/>
        <v>-82030.299723236531</v>
      </c>
      <c r="AD31" s="33">
        <f t="shared" si="13"/>
        <v>-83670.905717701258</v>
      </c>
      <c r="AE31" s="33">
        <f t="shared" si="13"/>
        <v>-85344.323832055292</v>
      </c>
      <c r="AF31" s="33">
        <f t="shared" si="13"/>
        <v>-87051.210308696405</v>
      </c>
      <c r="AG31" s="33">
        <f t="shared" si="13"/>
        <v>-88792.234514870332</v>
      </c>
      <c r="AH31" s="33">
        <f t="shared" si="13"/>
        <v>-90568.079205167742</v>
      </c>
      <c r="AI31" s="33">
        <f t="shared" si="13"/>
        <v>-92379.440789271102</v>
      </c>
      <c r="AJ31" s="33">
        <f t="shared" si="13"/>
        <v>-94227.029605056523</v>
      </c>
      <c r="AK31" s="33">
        <f t="shared" si="13"/>
        <v>-96111.570197157649</v>
      </c>
      <c r="AL31" s="33">
        <f t="shared" si="13"/>
        <v>-98033.8016011008</v>
      </c>
      <c r="AM31" s="33">
        <f t="shared" si="13"/>
        <v>-99994.47763312282</v>
      </c>
      <c r="AN31" s="33">
        <f t="shared" si="13"/>
        <v>-101994.36718578528</v>
      </c>
      <c r="AO31" s="33">
        <f t="shared" si="13"/>
        <v>-104034.25452950098</v>
      </c>
      <c r="AP31" s="33">
        <f t="shared" si="13"/>
        <v>-106114.939620091</v>
      </c>
      <c r="AQ31" s="33">
        <f t="shared" si="13"/>
        <v>-108237.23841249282</v>
      </c>
      <c r="AR31" s="33">
        <f t="shared" si="13"/>
        <v>-110401.98318074268</v>
      </c>
      <c r="AS31" s="34"/>
      <c r="AT31" s="34"/>
    </row>
    <row r="32" spans="1:46" ht="14.25" customHeight="1">
      <c r="A32" s="40" t="s">
        <v>25</v>
      </c>
      <c r="B32" s="31">
        <v>-10000</v>
      </c>
      <c r="C32" s="32">
        <v>-5148</v>
      </c>
      <c r="D32" s="31">
        <v>-10000</v>
      </c>
      <c r="E32" s="33">
        <f t="shared" ref="E32:AR32" si="14">D32*E$12</f>
        <v>-10200</v>
      </c>
      <c r="F32" s="33">
        <f t="shared" si="14"/>
        <v>-10404</v>
      </c>
      <c r="G32" s="33">
        <f t="shared" si="14"/>
        <v>-10612.08</v>
      </c>
      <c r="H32" s="33">
        <f t="shared" si="14"/>
        <v>-10824.321599999999</v>
      </c>
      <c r="I32" s="33">
        <f t="shared" si="14"/>
        <v>-11040.808031999999</v>
      </c>
      <c r="J32" s="33">
        <f t="shared" si="14"/>
        <v>-11261.62419264</v>
      </c>
      <c r="K32" s="33">
        <f t="shared" si="14"/>
        <v>-11486.8566764928</v>
      </c>
      <c r="L32" s="33">
        <f t="shared" si="14"/>
        <v>-11716.593810022656</v>
      </c>
      <c r="M32" s="33">
        <f t="shared" si="14"/>
        <v>-11950.925686223109</v>
      </c>
      <c r="N32" s="33">
        <f t="shared" si="14"/>
        <v>-12189.944199947571</v>
      </c>
      <c r="O32" s="33">
        <f t="shared" si="14"/>
        <v>-12433.743083946523</v>
      </c>
      <c r="P32" s="33">
        <f t="shared" si="14"/>
        <v>-12682.417945625453</v>
      </c>
      <c r="Q32" s="33">
        <f t="shared" si="14"/>
        <v>-12936.066304537962</v>
      </c>
      <c r="R32" s="33">
        <f t="shared" si="14"/>
        <v>-13194.787630628722</v>
      </c>
      <c r="S32" s="33">
        <f t="shared" si="14"/>
        <v>-13458.683383241296</v>
      </c>
      <c r="T32" s="33">
        <f t="shared" si="14"/>
        <v>-13727.857050906123</v>
      </c>
      <c r="U32" s="33">
        <f t="shared" si="14"/>
        <v>-14002.414191924245</v>
      </c>
      <c r="V32" s="33">
        <f t="shared" si="14"/>
        <v>-14282.46247576273</v>
      </c>
      <c r="W32" s="33">
        <f t="shared" si="14"/>
        <v>-14568.111725277984</v>
      </c>
      <c r="X32" s="33">
        <f t="shared" si="14"/>
        <v>-14859.473959783543</v>
      </c>
      <c r="Y32" s="33">
        <f t="shared" si="14"/>
        <v>-15156.663438979214</v>
      </c>
      <c r="Z32" s="33">
        <f t="shared" si="14"/>
        <v>-15459.796707758798</v>
      </c>
      <c r="AA32" s="33">
        <f t="shared" si="14"/>
        <v>-15768.992641913974</v>
      </c>
      <c r="AB32" s="33">
        <f t="shared" si="14"/>
        <v>-16084.372494752253</v>
      </c>
      <c r="AC32" s="33">
        <f t="shared" si="14"/>
        <v>-16406.059944647299</v>
      </c>
      <c r="AD32" s="33">
        <f t="shared" si="14"/>
        <v>-16734.181143540245</v>
      </c>
      <c r="AE32" s="33">
        <f t="shared" si="14"/>
        <v>-17068.86476641105</v>
      </c>
      <c r="AF32" s="33">
        <f t="shared" si="14"/>
        <v>-17410.242061739271</v>
      </c>
      <c r="AG32" s="33">
        <f t="shared" si="14"/>
        <v>-17758.446902974058</v>
      </c>
      <c r="AH32" s="33">
        <f t="shared" si="14"/>
        <v>-18113.615841033537</v>
      </c>
      <c r="AI32" s="33">
        <f t="shared" si="14"/>
        <v>-18475.88815785421</v>
      </c>
      <c r="AJ32" s="33">
        <f t="shared" si="14"/>
        <v>-18845.405921011294</v>
      </c>
      <c r="AK32" s="33">
        <f t="shared" si="14"/>
        <v>-19222.31403943152</v>
      </c>
      <c r="AL32" s="33">
        <f t="shared" si="14"/>
        <v>-19606.76032022015</v>
      </c>
      <c r="AM32" s="33">
        <f t="shared" si="14"/>
        <v>-19998.895526624554</v>
      </c>
      <c r="AN32" s="33">
        <f t="shared" si="14"/>
        <v>-20398.873437157046</v>
      </c>
      <c r="AO32" s="33">
        <f t="shared" si="14"/>
        <v>-20806.850905900188</v>
      </c>
      <c r="AP32" s="33">
        <f t="shared" si="14"/>
        <v>-21222.987924018191</v>
      </c>
      <c r="AQ32" s="33">
        <f t="shared" si="14"/>
        <v>-21647.447682498554</v>
      </c>
      <c r="AR32" s="33">
        <f t="shared" si="14"/>
        <v>-22080.396636148525</v>
      </c>
      <c r="AS32" s="34"/>
      <c r="AT32" s="34"/>
    </row>
    <row r="33" spans="1:46" ht="14.25" customHeight="1">
      <c r="A33" s="35" t="s">
        <v>35</v>
      </c>
      <c r="B33" s="33">
        <v>0</v>
      </c>
      <c r="C33" s="37">
        <f t="shared" ref="C33:AR33" si="15">B33*C$12</f>
        <v>0</v>
      </c>
      <c r="D33" s="33">
        <f t="shared" si="15"/>
        <v>0</v>
      </c>
      <c r="E33" s="33">
        <f t="shared" si="15"/>
        <v>0</v>
      </c>
      <c r="F33" s="33">
        <f t="shared" si="15"/>
        <v>0</v>
      </c>
      <c r="G33" s="33">
        <f t="shared" si="15"/>
        <v>0</v>
      </c>
      <c r="H33" s="33">
        <f t="shared" si="15"/>
        <v>0</v>
      </c>
      <c r="I33" s="33">
        <f t="shared" si="15"/>
        <v>0</v>
      </c>
      <c r="J33" s="33">
        <f t="shared" si="15"/>
        <v>0</v>
      </c>
      <c r="K33" s="33">
        <f t="shared" si="15"/>
        <v>0</v>
      </c>
      <c r="L33" s="33">
        <f t="shared" si="15"/>
        <v>0</v>
      </c>
      <c r="M33" s="33">
        <f t="shared" si="15"/>
        <v>0</v>
      </c>
      <c r="N33" s="33">
        <f t="shared" si="15"/>
        <v>0</v>
      </c>
      <c r="O33" s="33">
        <f t="shared" si="15"/>
        <v>0</v>
      </c>
      <c r="P33" s="33">
        <f t="shared" si="15"/>
        <v>0</v>
      </c>
      <c r="Q33" s="33">
        <f t="shared" si="15"/>
        <v>0</v>
      </c>
      <c r="R33" s="33">
        <f t="shared" si="15"/>
        <v>0</v>
      </c>
      <c r="S33" s="33">
        <f t="shared" si="15"/>
        <v>0</v>
      </c>
      <c r="T33" s="33">
        <f t="shared" si="15"/>
        <v>0</v>
      </c>
      <c r="U33" s="33">
        <f t="shared" si="15"/>
        <v>0</v>
      </c>
      <c r="V33" s="33">
        <f t="shared" si="15"/>
        <v>0</v>
      </c>
      <c r="W33" s="33">
        <f t="shared" si="15"/>
        <v>0</v>
      </c>
      <c r="X33" s="33">
        <f t="shared" si="15"/>
        <v>0</v>
      </c>
      <c r="Y33" s="33">
        <f t="shared" si="15"/>
        <v>0</v>
      </c>
      <c r="Z33" s="33">
        <f t="shared" si="15"/>
        <v>0</v>
      </c>
      <c r="AA33" s="33">
        <f t="shared" si="15"/>
        <v>0</v>
      </c>
      <c r="AB33" s="33">
        <f t="shared" si="15"/>
        <v>0</v>
      </c>
      <c r="AC33" s="33">
        <f t="shared" si="15"/>
        <v>0</v>
      </c>
      <c r="AD33" s="33">
        <f t="shared" si="15"/>
        <v>0</v>
      </c>
      <c r="AE33" s="33">
        <f t="shared" si="15"/>
        <v>0</v>
      </c>
      <c r="AF33" s="33">
        <f t="shared" si="15"/>
        <v>0</v>
      </c>
      <c r="AG33" s="33">
        <f t="shared" si="15"/>
        <v>0</v>
      </c>
      <c r="AH33" s="33">
        <f t="shared" si="15"/>
        <v>0</v>
      </c>
      <c r="AI33" s="33">
        <f t="shared" si="15"/>
        <v>0</v>
      </c>
      <c r="AJ33" s="33">
        <f t="shared" si="15"/>
        <v>0</v>
      </c>
      <c r="AK33" s="33">
        <f t="shared" si="15"/>
        <v>0</v>
      </c>
      <c r="AL33" s="33">
        <f t="shared" si="15"/>
        <v>0</v>
      </c>
      <c r="AM33" s="33">
        <f t="shared" si="15"/>
        <v>0</v>
      </c>
      <c r="AN33" s="33">
        <f t="shared" si="15"/>
        <v>0</v>
      </c>
      <c r="AO33" s="33">
        <f t="shared" si="15"/>
        <v>0</v>
      </c>
      <c r="AP33" s="33">
        <f t="shared" si="15"/>
        <v>0</v>
      </c>
      <c r="AQ33" s="33">
        <f t="shared" si="15"/>
        <v>0</v>
      </c>
      <c r="AR33" s="33">
        <f t="shared" si="15"/>
        <v>0</v>
      </c>
      <c r="AS33" s="34"/>
      <c r="AT33" s="34"/>
    </row>
    <row r="34" spans="1:46" ht="14.25" customHeight="1">
      <c r="A34" s="35"/>
      <c r="B34" s="33">
        <v>0</v>
      </c>
      <c r="C34" s="37">
        <f t="shared" ref="C34:AR34" si="16">B34*C$12</f>
        <v>0</v>
      </c>
      <c r="D34" s="33">
        <f t="shared" si="16"/>
        <v>0</v>
      </c>
      <c r="E34" s="33">
        <f t="shared" si="16"/>
        <v>0</v>
      </c>
      <c r="F34" s="33">
        <f t="shared" si="16"/>
        <v>0</v>
      </c>
      <c r="G34" s="33">
        <f t="shared" si="16"/>
        <v>0</v>
      </c>
      <c r="H34" s="33">
        <f t="shared" si="16"/>
        <v>0</v>
      </c>
      <c r="I34" s="33">
        <f t="shared" si="16"/>
        <v>0</v>
      </c>
      <c r="J34" s="33">
        <f t="shared" si="16"/>
        <v>0</v>
      </c>
      <c r="K34" s="33">
        <f t="shared" si="16"/>
        <v>0</v>
      </c>
      <c r="L34" s="33">
        <f t="shared" si="16"/>
        <v>0</v>
      </c>
      <c r="M34" s="33">
        <f t="shared" si="16"/>
        <v>0</v>
      </c>
      <c r="N34" s="33">
        <f t="shared" si="16"/>
        <v>0</v>
      </c>
      <c r="O34" s="33">
        <f t="shared" si="16"/>
        <v>0</v>
      </c>
      <c r="P34" s="33">
        <f t="shared" si="16"/>
        <v>0</v>
      </c>
      <c r="Q34" s="33">
        <f t="shared" si="16"/>
        <v>0</v>
      </c>
      <c r="R34" s="33">
        <f t="shared" si="16"/>
        <v>0</v>
      </c>
      <c r="S34" s="33">
        <f t="shared" si="16"/>
        <v>0</v>
      </c>
      <c r="T34" s="33">
        <f t="shared" si="16"/>
        <v>0</v>
      </c>
      <c r="U34" s="33">
        <f t="shared" si="16"/>
        <v>0</v>
      </c>
      <c r="V34" s="33">
        <f t="shared" si="16"/>
        <v>0</v>
      </c>
      <c r="W34" s="33">
        <f t="shared" si="16"/>
        <v>0</v>
      </c>
      <c r="X34" s="33">
        <f t="shared" si="16"/>
        <v>0</v>
      </c>
      <c r="Y34" s="33">
        <f t="shared" si="16"/>
        <v>0</v>
      </c>
      <c r="Z34" s="33">
        <f t="shared" si="16"/>
        <v>0</v>
      </c>
      <c r="AA34" s="33">
        <f t="shared" si="16"/>
        <v>0</v>
      </c>
      <c r="AB34" s="33">
        <f t="shared" si="16"/>
        <v>0</v>
      </c>
      <c r="AC34" s="33">
        <f t="shared" si="16"/>
        <v>0</v>
      </c>
      <c r="AD34" s="33">
        <f t="shared" si="16"/>
        <v>0</v>
      </c>
      <c r="AE34" s="33">
        <f t="shared" si="16"/>
        <v>0</v>
      </c>
      <c r="AF34" s="33">
        <f t="shared" si="16"/>
        <v>0</v>
      </c>
      <c r="AG34" s="33">
        <f t="shared" si="16"/>
        <v>0</v>
      </c>
      <c r="AH34" s="33">
        <f t="shared" si="16"/>
        <v>0</v>
      </c>
      <c r="AI34" s="33">
        <f t="shared" si="16"/>
        <v>0</v>
      </c>
      <c r="AJ34" s="33">
        <f t="shared" si="16"/>
        <v>0</v>
      </c>
      <c r="AK34" s="33">
        <f t="shared" si="16"/>
        <v>0</v>
      </c>
      <c r="AL34" s="33">
        <f t="shared" si="16"/>
        <v>0</v>
      </c>
      <c r="AM34" s="33">
        <f t="shared" si="16"/>
        <v>0</v>
      </c>
      <c r="AN34" s="33">
        <f t="shared" si="16"/>
        <v>0</v>
      </c>
      <c r="AO34" s="33">
        <f t="shared" si="16"/>
        <v>0</v>
      </c>
      <c r="AP34" s="33">
        <f t="shared" si="16"/>
        <v>0</v>
      </c>
      <c r="AQ34" s="33">
        <f t="shared" si="16"/>
        <v>0</v>
      </c>
      <c r="AR34" s="33">
        <f t="shared" si="16"/>
        <v>0</v>
      </c>
      <c r="AS34" s="34"/>
      <c r="AT34" s="34"/>
    </row>
    <row r="35" spans="1:46" ht="14.25" customHeight="1">
      <c r="A35" s="35"/>
      <c r="B35" s="33">
        <v>0</v>
      </c>
      <c r="C35" s="37">
        <f t="shared" ref="C35:AR35" si="17">B35*C$12</f>
        <v>0</v>
      </c>
      <c r="D35" s="33">
        <f t="shared" si="17"/>
        <v>0</v>
      </c>
      <c r="E35" s="33">
        <f t="shared" si="17"/>
        <v>0</v>
      </c>
      <c r="F35" s="33">
        <f t="shared" si="17"/>
        <v>0</v>
      </c>
      <c r="G35" s="33">
        <f t="shared" si="17"/>
        <v>0</v>
      </c>
      <c r="H35" s="33">
        <f t="shared" si="17"/>
        <v>0</v>
      </c>
      <c r="I35" s="33">
        <f t="shared" si="17"/>
        <v>0</v>
      </c>
      <c r="J35" s="33">
        <f t="shared" si="17"/>
        <v>0</v>
      </c>
      <c r="K35" s="33">
        <f t="shared" si="17"/>
        <v>0</v>
      </c>
      <c r="L35" s="33">
        <f t="shared" si="17"/>
        <v>0</v>
      </c>
      <c r="M35" s="33">
        <f t="shared" si="17"/>
        <v>0</v>
      </c>
      <c r="N35" s="33">
        <f t="shared" si="17"/>
        <v>0</v>
      </c>
      <c r="O35" s="33">
        <f t="shared" si="17"/>
        <v>0</v>
      </c>
      <c r="P35" s="33">
        <f t="shared" si="17"/>
        <v>0</v>
      </c>
      <c r="Q35" s="33">
        <f t="shared" si="17"/>
        <v>0</v>
      </c>
      <c r="R35" s="33">
        <f t="shared" si="17"/>
        <v>0</v>
      </c>
      <c r="S35" s="33">
        <f t="shared" si="17"/>
        <v>0</v>
      </c>
      <c r="T35" s="33">
        <f t="shared" si="17"/>
        <v>0</v>
      </c>
      <c r="U35" s="33">
        <f t="shared" si="17"/>
        <v>0</v>
      </c>
      <c r="V35" s="33">
        <f t="shared" si="17"/>
        <v>0</v>
      </c>
      <c r="W35" s="33">
        <f t="shared" si="17"/>
        <v>0</v>
      </c>
      <c r="X35" s="33">
        <f t="shared" si="17"/>
        <v>0</v>
      </c>
      <c r="Y35" s="33">
        <f t="shared" si="17"/>
        <v>0</v>
      </c>
      <c r="Z35" s="33">
        <f t="shared" si="17"/>
        <v>0</v>
      </c>
      <c r="AA35" s="33">
        <f t="shared" si="17"/>
        <v>0</v>
      </c>
      <c r="AB35" s="33">
        <f t="shared" si="17"/>
        <v>0</v>
      </c>
      <c r="AC35" s="33">
        <f t="shared" si="17"/>
        <v>0</v>
      </c>
      <c r="AD35" s="33">
        <f t="shared" si="17"/>
        <v>0</v>
      </c>
      <c r="AE35" s="33">
        <f t="shared" si="17"/>
        <v>0</v>
      </c>
      <c r="AF35" s="33">
        <f t="shared" si="17"/>
        <v>0</v>
      </c>
      <c r="AG35" s="33">
        <f t="shared" si="17"/>
        <v>0</v>
      </c>
      <c r="AH35" s="33">
        <f t="shared" si="17"/>
        <v>0</v>
      </c>
      <c r="AI35" s="33">
        <f t="shared" si="17"/>
        <v>0</v>
      </c>
      <c r="AJ35" s="33">
        <f t="shared" si="17"/>
        <v>0</v>
      </c>
      <c r="AK35" s="33">
        <f t="shared" si="17"/>
        <v>0</v>
      </c>
      <c r="AL35" s="33">
        <f t="shared" si="17"/>
        <v>0</v>
      </c>
      <c r="AM35" s="33">
        <f t="shared" si="17"/>
        <v>0</v>
      </c>
      <c r="AN35" s="33">
        <f t="shared" si="17"/>
        <v>0</v>
      </c>
      <c r="AO35" s="33">
        <f t="shared" si="17"/>
        <v>0</v>
      </c>
      <c r="AP35" s="33">
        <f t="shared" si="17"/>
        <v>0</v>
      </c>
      <c r="AQ35" s="33">
        <f t="shared" si="17"/>
        <v>0</v>
      </c>
      <c r="AR35" s="33">
        <f t="shared" si="17"/>
        <v>0</v>
      </c>
      <c r="AS35" s="34"/>
      <c r="AT35" s="34"/>
    </row>
    <row r="36" spans="1:46" ht="14.25" customHeight="1">
      <c r="A36" s="35"/>
      <c r="B36" s="33">
        <v>0</v>
      </c>
      <c r="C36" s="37">
        <f t="shared" ref="C36:AR36" si="18">B36*C$12</f>
        <v>0</v>
      </c>
      <c r="D36" s="33">
        <f t="shared" si="18"/>
        <v>0</v>
      </c>
      <c r="E36" s="33">
        <f t="shared" si="18"/>
        <v>0</v>
      </c>
      <c r="F36" s="33">
        <f t="shared" si="18"/>
        <v>0</v>
      </c>
      <c r="G36" s="33">
        <f t="shared" si="18"/>
        <v>0</v>
      </c>
      <c r="H36" s="33">
        <f t="shared" si="18"/>
        <v>0</v>
      </c>
      <c r="I36" s="33">
        <f t="shared" si="18"/>
        <v>0</v>
      </c>
      <c r="J36" s="33">
        <f t="shared" si="18"/>
        <v>0</v>
      </c>
      <c r="K36" s="33">
        <f t="shared" si="18"/>
        <v>0</v>
      </c>
      <c r="L36" s="33">
        <f t="shared" si="18"/>
        <v>0</v>
      </c>
      <c r="M36" s="33">
        <f t="shared" si="18"/>
        <v>0</v>
      </c>
      <c r="N36" s="33">
        <f t="shared" si="18"/>
        <v>0</v>
      </c>
      <c r="O36" s="33">
        <f t="shared" si="18"/>
        <v>0</v>
      </c>
      <c r="P36" s="33">
        <f t="shared" si="18"/>
        <v>0</v>
      </c>
      <c r="Q36" s="33">
        <f t="shared" si="18"/>
        <v>0</v>
      </c>
      <c r="R36" s="33">
        <f t="shared" si="18"/>
        <v>0</v>
      </c>
      <c r="S36" s="33">
        <f t="shared" si="18"/>
        <v>0</v>
      </c>
      <c r="T36" s="33">
        <f t="shared" si="18"/>
        <v>0</v>
      </c>
      <c r="U36" s="33">
        <f t="shared" si="18"/>
        <v>0</v>
      </c>
      <c r="V36" s="33">
        <f t="shared" si="18"/>
        <v>0</v>
      </c>
      <c r="W36" s="33">
        <f t="shared" si="18"/>
        <v>0</v>
      </c>
      <c r="X36" s="33">
        <f t="shared" si="18"/>
        <v>0</v>
      </c>
      <c r="Y36" s="33">
        <f t="shared" si="18"/>
        <v>0</v>
      </c>
      <c r="Z36" s="33">
        <f t="shared" si="18"/>
        <v>0</v>
      </c>
      <c r="AA36" s="33">
        <f t="shared" si="18"/>
        <v>0</v>
      </c>
      <c r="AB36" s="33">
        <f t="shared" si="18"/>
        <v>0</v>
      </c>
      <c r="AC36" s="33">
        <f t="shared" si="18"/>
        <v>0</v>
      </c>
      <c r="AD36" s="33">
        <f t="shared" si="18"/>
        <v>0</v>
      </c>
      <c r="AE36" s="33">
        <f t="shared" si="18"/>
        <v>0</v>
      </c>
      <c r="AF36" s="33">
        <f t="shared" si="18"/>
        <v>0</v>
      </c>
      <c r="AG36" s="33">
        <f t="shared" si="18"/>
        <v>0</v>
      </c>
      <c r="AH36" s="33">
        <f t="shared" si="18"/>
        <v>0</v>
      </c>
      <c r="AI36" s="33">
        <f t="shared" si="18"/>
        <v>0</v>
      </c>
      <c r="AJ36" s="33">
        <f t="shared" si="18"/>
        <v>0</v>
      </c>
      <c r="AK36" s="33">
        <f t="shared" si="18"/>
        <v>0</v>
      </c>
      <c r="AL36" s="33">
        <f t="shared" si="18"/>
        <v>0</v>
      </c>
      <c r="AM36" s="33">
        <f t="shared" si="18"/>
        <v>0</v>
      </c>
      <c r="AN36" s="33">
        <f t="shared" si="18"/>
        <v>0</v>
      </c>
      <c r="AO36" s="33">
        <f t="shared" si="18"/>
        <v>0</v>
      </c>
      <c r="AP36" s="33">
        <f t="shared" si="18"/>
        <v>0</v>
      </c>
      <c r="AQ36" s="33">
        <f t="shared" si="18"/>
        <v>0</v>
      </c>
      <c r="AR36" s="33">
        <f t="shared" si="18"/>
        <v>0</v>
      </c>
      <c r="AS36" s="34"/>
      <c r="AT36" s="34"/>
    </row>
    <row r="37" spans="1:46" ht="14.25" customHeight="1">
      <c r="A37" s="35"/>
      <c r="B37" s="33">
        <v>0</v>
      </c>
      <c r="C37" s="37">
        <f t="shared" ref="C37:AR37" si="19">B37*C$12</f>
        <v>0</v>
      </c>
      <c r="D37" s="33">
        <f t="shared" si="19"/>
        <v>0</v>
      </c>
      <c r="E37" s="33">
        <f t="shared" si="19"/>
        <v>0</v>
      </c>
      <c r="F37" s="33">
        <f t="shared" si="19"/>
        <v>0</v>
      </c>
      <c r="G37" s="33">
        <f t="shared" si="19"/>
        <v>0</v>
      </c>
      <c r="H37" s="33">
        <f t="shared" si="19"/>
        <v>0</v>
      </c>
      <c r="I37" s="33">
        <f t="shared" si="19"/>
        <v>0</v>
      </c>
      <c r="J37" s="33">
        <f t="shared" si="19"/>
        <v>0</v>
      </c>
      <c r="K37" s="33">
        <f t="shared" si="19"/>
        <v>0</v>
      </c>
      <c r="L37" s="33">
        <f t="shared" si="19"/>
        <v>0</v>
      </c>
      <c r="M37" s="33">
        <f t="shared" si="19"/>
        <v>0</v>
      </c>
      <c r="N37" s="33">
        <f t="shared" si="19"/>
        <v>0</v>
      </c>
      <c r="O37" s="33">
        <f t="shared" si="19"/>
        <v>0</v>
      </c>
      <c r="P37" s="33">
        <f t="shared" si="19"/>
        <v>0</v>
      </c>
      <c r="Q37" s="33">
        <f t="shared" si="19"/>
        <v>0</v>
      </c>
      <c r="R37" s="33">
        <f t="shared" si="19"/>
        <v>0</v>
      </c>
      <c r="S37" s="33">
        <f t="shared" si="19"/>
        <v>0</v>
      </c>
      <c r="T37" s="33">
        <f t="shared" si="19"/>
        <v>0</v>
      </c>
      <c r="U37" s="33">
        <f t="shared" si="19"/>
        <v>0</v>
      </c>
      <c r="V37" s="33">
        <f t="shared" si="19"/>
        <v>0</v>
      </c>
      <c r="W37" s="33">
        <f t="shared" si="19"/>
        <v>0</v>
      </c>
      <c r="X37" s="33">
        <f t="shared" si="19"/>
        <v>0</v>
      </c>
      <c r="Y37" s="33">
        <f t="shared" si="19"/>
        <v>0</v>
      </c>
      <c r="Z37" s="33">
        <f t="shared" si="19"/>
        <v>0</v>
      </c>
      <c r="AA37" s="33">
        <f t="shared" si="19"/>
        <v>0</v>
      </c>
      <c r="AB37" s="33">
        <f t="shared" si="19"/>
        <v>0</v>
      </c>
      <c r="AC37" s="33">
        <f t="shared" si="19"/>
        <v>0</v>
      </c>
      <c r="AD37" s="33">
        <f t="shared" si="19"/>
        <v>0</v>
      </c>
      <c r="AE37" s="33">
        <f t="shared" si="19"/>
        <v>0</v>
      </c>
      <c r="AF37" s="33">
        <f t="shared" si="19"/>
        <v>0</v>
      </c>
      <c r="AG37" s="33">
        <f t="shared" si="19"/>
        <v>0</v>
      </c>
      <c r="AH37" s="33">
        <f t="shared" si="19"/>
        <v>0</v>
      </c>
      <c r="AI37" s="33">
        <f t="shared" si="19"/>
        <v>0</v>
      </c>
      <c r="AJ37" s="33">
        <f t="shared" si="19"/>
        <v>0</v>
      </c>
      <c r="AK37" s="33">
        <f t="shared" si="19"/>
        <v>0</v>
      </c>
      <c r="AL37" s="33">
        <f t="shared" si="19"/>
        <v>0</v>
      </c>
      <c r="AM37" s="33">
        <f t="shared" si="19"/>
        <v>0</v>
      </c>
      <c r="AN37" s="33">
        <f t="shared" si="19"/>
        <v>0</v>
      </c>
      <c r="AO37" s="33">
        <f t="shared" si="19"/>
        <v>0</v>
      </c>
      <c r="AP37" s="33">
        <f t="shared" si="19"/>
        <v>0</v>
      </c>
      <c r="AQ37" s="33">
        <f t="shared" si="19"/>
        <v>0</v>
      </c>
      <c r="AR37" s="33">
        <f t="shared" si="19"/>
        <v>0</v>
      </c>
      <c r="AS37" s="34"/>
      <c r="AT37" s="34"/>
    </row>
    <row r="38" spans="1:46" ht="14.25" customHeight="1">
      <c r="A38" s="24" t="s">
        <v>26</v>
      </c>
      <c r="B38" s="41">
        <f t="shared" ref="B38:AL38" si="20">SUM(B15:B37)</f>
        <v>-401166.66666666669</v>
      </c>
      <c r="C38" s="41">
        <f t="shared" si="20"/>
        <v>-447194</v>
      </c>
      <c r="D38" s="41">
        <f t="shared" si="20"/>
        <v>-467096.06</v>
      </c>
      <c r="E38" s="41">
        <f t="shared" si="20"/>
        <v>-384637.98120000004</v>
      </c>
      <c r="F38" s="41">
        <f t="shared" si="20"/>
        <v>-392330.74082399998</v>
      </c>
      <c r="G38" s="41">
        <f t="shared" si="20"/>
        <v>-400177.35564048006</v>
      </c>
      <c r="H38" s="41">
        <f t="shared" si="20"/>
        <v>-408180.90275328961</v>
      </c>
      <c r="I38" s="41">
        <f t="shared" si="20"/>
        <v>-416344.52080835542</v>
      </c>
      <c r="J38" s="41">
        <f t="shared" si="20"/>
        <v>-424671.41122452251</v>
      </c>
      <c r="K38" s="41">
        <f t="shared" si="20"/>
        <v>-433164.83944901294</v>
      </c>
      <c r="L38" s="41">
        <f t="shared" si="20"/>
        <v>-441828.1362379932</v>
      </c>
      <c r="M38" s="41">
        <f t="shared" si="20"/>
        <v>-450664.698962753</v>
      </c>
      <c r="N38" s="41">
        <f t="shared" si="20"/>
        <v>-459677.99294200819</v>
      </c>
      <c r="O38" s="41">
        <f t="shared" si="20"/>
        <v>-468871.55280084827</v>
      </c>
      <c r="P38" s="41">
        <f t="shared" si="20"/>
        <v>-478248.98385686532</v>
      </c>
      <c r="Q38" s="41">
        <f t="shared" si="20"/>
        <v>-487813.96353400266</v>
      </c>
      <c r="R38" s="41">
        <f t="shared" si="20"/>
        <v>-497570.2428046827</v>
      </c>
      <c r="S38" s="41">
        <f t="shared" si="20"/>
        <v>-507521.64766077639</v>
      </c>
      <c r="T38" s="41">
        <f t="shared" si="20"/>
        <v>-517672.08061399189</v>
      </c>
      <c r="U38" s="41">
        <f t="shared" si="20"/>
        <v>-528025.52222627169</v>
      </c>
      <c r="V38" s="41">
        <f t="shared" si="20"/>
        <v>-538586.03267079708</v>
      </c>
      <c r="W38" s="41">
        <f t="shared" si="20"/>
        <v>-549357.75332421297</v>
      </c>
      <c r="X38" s="41">
        <f t="shared" si="20"/>
        <v>-5190167.5273906961</v>
      </c>
      <c r="Y38" s="41">
        <f t="shared" si="20"/>
        <v>-571551.80655851134</v>
      </c>
      <c r="Z38" s="41">
        <f t="shared" si="20"/>
        <v>-582982.84268968157</v>
      </c>
      <c r="AA38" s="41">
        <f t="shared" si="20"/>
        <v>-594642.4995434751</v>
      </c>
      <c r="AB38" s="41">
        <f t="shared" si="20"/>
        <v>-606535.34953434474</v>
      </c>
      <c r="AC38" s="41">
        <f t="shared" si="20"/>
        <v>-618666.05652503169</v>
      </c>
      <c r="AD38" s="41">
        <f t="shared" si="20"/>
        <v>-631039.37765553221</v>
      </c>
      <c r="AE38" s="41">
        <f t="shared" si="20"/>
        <v>-643660.16520864295</v>
      </c>
      <c r="AF38" s="41">
        <f t="shared" si="20"/>
        <v>-656533.36851281591</v>
      </c>
      <c r="AG38" s="41">
        <f t="shared" si="20"/>
        <v>-669664.0358830723</v>
      </c>
      <c r="AH38" s="41">
        <f t="shared" si="20"/>
        <v>-7352380.5126007358</v>
      </c>
      <c r="AI38" s="41">
        <f t="shared" si="20"/>
        <v>-696718.46293274837</v>
      </c>
      <c r="AJ38" s="41">
        <f t="shared" si="20"/>
        <v>-710652.83219140337</v>
      </c>
      <c r="AK38" s="41">
        <f t="shared" si="20"/>
        <v>-724865.88883523142</v>
      </c>
      <c r="AL38" s="41">
        <f t="shared" si="20"/>
        <v>-739363.20661193598</v>
      </c>
      <c r="AM38" s="42"/>
      <c r="AN38" s="42"/>
      <c r="AO38" s="42"/>
      <c r="AP38" s="42"/>
      <c r="AQ38" s="42"/>
      <c r="AR38" s="42"/>
      <c r="AS38" s="42"/>
      <c r="AT38" s="42"/>
    </row>
    <row r="39" spans="1:46" ht="14.25" customHeight="1">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row>
    <row r="40" spans="1:46" ht="14.25" customHeight="1">
      <c r="A40" s="43" t="s">
        <v>36</v>
      </c>
      <c r="B40" s="44"/>
      <c r="C40" s="44">
        <f t="shared" ref="C40:AL40" si="21">C9+C38</f>
        <v>613679.39999999991</v>
      </c>
      <c r="D40" s="44">
        <f t="shared" si="21"/>
        <v>841815.33999999985</v>
      </c>
      <c r="E40" s="44">
        <f t="shared" si="21"/>
        <v>324498.65879999998</v>
      </c>
      <c r="F40" s="44">
        <f t="shared" si="21"/>
        <v>330988.63197600015</v>
      </c>
      <c r="G40" s="44">
        <f t="shared" si="21"/>
        <v>337608.40461552003</v>
      </c>
      <c r="H40" s="44">
        <f t="shared" si="21"/>
        <v>344360.57270783064</v>
      </c>
      <c r="I40" s="44">
        <f t="shared" si="21"/>
        <v>351247.78416198725</v>
      </c>
      <c r="J40" s="44">
        <f t="shared" si="21"/>
        <v>358272.73984522698</v>
      </c>
      <c r="K40" s="44">
        <f t="shared" si="21"/>
        <v>365438.19464213162</v>
      </c>
      <c r="L40" s="44">
        <f t="shared" si="21"/>
        <v>372746.9585349742</v>
      </c>
      <c r="M40" s="44">
        <f t="shared" si="21"/>
        <v>380201.89770567376</v>
      </c>
      <c r="N40" s="44">
        <f t="shared" si="21"/>
        <v>387805.93565978715</v>
      </c>
      <c r="O40" s="44">
        <f t="shared" si="21"/>
        <v>395562.05437298305</v>
      </c>
      <c r="P40" s="44">
        <f t="shared" si="21"/>
        <v>403473.29546044255</v>
      </c>
      <c r="Q40" s="44">
        <f t="shared" si="21"/>
        <v>411542.76136965142</v>
      </c>
      <c r="R40" s="44">
        <f t="shared" si="21"/>
        <v>419773.61659704451</v>
      </c>
      <c r="S40" s="44">
        <f t="shared" si="21"/>
        <v>428169.08892898541</v>
      </c>
      <c r="T40" s="44">
        <f t="shared" si="21"/>
        <v>436732.47070756514</v>
      </c>
      <c r="U40" s="44">
        <f t="shared" si="21"/>
        <v>445467.12012171652</v>
      </c>
      <c r="V40" s="44">
        <f t="shared" si="21"/>
        <v>454376.46252415085</v>
      </c>
      <c r="W40" s="44">
        <f t="shared" si="21"/>
        <v>463463.99177463399</v>
      </c>
      <c r="X40" s="44">
        <f t="shared" si="21"/>
        <v>-4157089.3473898722</v>
      </c>
      <c r="Y40" s="44">
        <f t="shared" si="21"/>
        <v>482187.93704232888</v>
      </c>
      <c r="Z40" s="44">
        <f t="shared" si="21"/>
        <v>491831.69578317553</v>
      </c>
      <c r="AA40" s="44">
        <f t="shared" si="21"/>
        <v>501668.32969883911</v>
      </c>
      <c r="AB40" s="44">
        <f t="shared" si="21"/>
        <v>511701.69629281585</v>
      </c>
      <c r="AC40" s="44">
        <f t="shared" si="21"/>
        <v>521935.73021867208</v>
      </c>
      <c r="AD40" s="44">
        <f t="shared" si="21"/>
        <v>532374.44482304575</v>
      </c>
      <c r="AE40" s="44">
        <f t="shared" si="21"/>
        <v>543021.9337195066</v>
      </c>
      <c r="AF40" s="44">
        <f t="shared" si="21"/>
        <v>553882.37239389645</v>
      </c>
      <c r="AG40" s="44">
        <f t="shared" si="21"/>
        <v>564960.01984177437</v>
      </c>
      <c r="AH40" s="44">
        <f t="shared" si="21"/>
        <v>-6093063.9757613922</v>
      </c>
      <c r="AI40" s="44">
        <f t="shared" si="21"/>
        <v>587784.40464338206</v>
      </c>
      <c r="AJ40" s="44">
        <f t="shared" si="21"/>
        <v>599540.09273624991</v>
      </c>
      <c r="AK40" s="44">
        <f t="shared" si="21"/>
        <v>611530.8945909749</v>
      </c>
      <c r="AL40" s="44">
        <f t="shared" si="21"/>
        <v>623761.51248279447</v>
      </c>
      <c r="AM40" s="45"/>
      <c r="AN40" s="45"/>
      <c r="AO40" s="45"/>
      <c r="AP40" s="45"/>
      <c r="AQ40" s="45"/>
      <c r="AR40" s="45"/>
      <c r="AS40" s="45"/>
      <c r="AT40" s="45"/>
    </row>
    <row r="41" spans="1:46" ht="14.25" customHeight="1">
      <c r="A41" s="46" t="s">
        <v>37</v>
      </c>
      <c r="B41" s="47"/>
      <c r="C41" s="47">
        <f t="shared" ref="C41:AL41" si="22">C40+B41</f>
        <v>613679.39999999991</v>
      </c>
      <c r="D41" s="47">
        <f t="shared" si="22"/>
        <v>1455494.7399999998</v>
      </c>
      <c r="E41" s="47">
        <f t="shared" si="22"/>
        <v>1779993.3987999996</v>
      </c>
      <c r="F41" s="47">
        <f t="shared" si="22"/>
        <v>2110982.0307759997</v>
      </c>
      <c r="G41" s="47">
        <f t="shared" si="22"/>
        <v>2448590.4353915197</v>
      </c>
      <c r="H41" s="47">
        <f t="shared" si="22"/>
        <v>2792951.0080993501</v>
      </c>
      <c r="I41" s="47">
        <f t="shared" si="22"/>
        <v>3144198.7922613374</v>
      </c>
      <c r="J41" s="47">
        <f t="shared" si="22"/>
        <v>3502471.5321065644</v>
      </c>
      <c r="K41" s="47">
        <f t="shared" si="22"/>
        <v>3867909.7267486961</v>
      </c>
      <c r="L41" s="47">
        <f t="shared" si="22"/>
        <v>4240656.6852836702</v>
      </c>
      <c r="M41" s="47">
        <f t="shared" si="22"/>
        <v>4620858.5829893444</v>
      </c>
      <c r="N41" s="47">
        <f t="shared" si="22"/>
        <v>5008664.5186491311</v>
      </c>
      <c r="O41" s="47">
        <f t="shared" si="22"/>
        <v>5404226.5730221141</v>
      </c>
      <c r="P41" s="47">
        <f t="shared" si="22"/>
        <v>5807699.8684825562</v>
      </c>
      <c r="Q41" s="47">
        <f t="shared" si="22"/>
        <v>6219242.6298522074</v>
      </c>
      <c r="R41" s="47">
        <f t="shared" si="22"/>
        <v>6639016.2464492517</v>
      </c>
      <c r="S41" s="47">
        <f t="shared" si="22"/>
        <v>7067185.3353782371</v>
      </c>
      <c r="T41" s="47">
        <f t="shared" si="22"/>
        <v>7503917.8060858026</v>
      </c>
      <c r="U41" s="47">
        <f t="shared" si="22"/>
        <v>7949384.9262075191</v>
      </c>
      <c r="V41" s="47">
        <f t="shared" si="22"/>
        <v>8403761.3887316696</v>
      </c>
      <c r="W41" s="47">
        <f t="shared" si="22"/>
        <v>8867225.3805063032</v>
      </c>
      <c r="X41" s="47">
        <f t="shared" si="22"/>
        <v>4710136.033116431</v>
      </c>
      <c r="Y41" s="47">
        <f t="shared" si="22"/>
        <v>5192323.9701587595</v>
      </c>
      <c r="Z41" s="47">
        <f t="shared" si="22"/>
        <v>5684155.665941935</v>
      </c>
      <c r="AA41" s="47">
        <f t="shared" si="22"/>
        <v>6185823.9956407743</v>
      </c>
      <c r="AB41" s="47">
        <f t="shared" si="22"/>
        <v>6697525.69193359</v>
      </c>
      <c r="AC41" s="47">
        <f t="shared" si="22"/>
        <v>7219461.4221522622</v>
      </c>
      <c r="AD41" s="47">
        <f t="shared" si="22"/>
        <v>7751835.8669753075</v>
      </c>
      <c r="AE41" s="47">
        <f t="shared" si="22"/>
        <v>8294857.800694814</v>
      </c>
      <c r="AF41" s="47">
        <f t="shared" si="22"/>
        <v>8848740.1730887108</v>
      </c>
      <c r="AG41" s="47">
        <f t="shared" si="22"/>
        <v>9413700.1929304861</v>
      </c>
      <c r="AH41" s="47">
        <f t="shared" si="22"/>
        <v>3320636.2171690939</v>
      </c>
      <c r="AI41" s="47">
        <f t="shared" si="22"/>
        <v>3908420.6218124758</v>
      </c>
      <c r="AJ41" s="47">
        <f t="shared" si="22"/>
        <v>4507960.7145487256</v>
      </c>
      <c r="AK41" s="47">
        <f t="shared" si="22"/>
        <v>5119491.6091397004</v>
      </c>
      <c r="AL41" s="47">
        <f t="shared" si="22"/>
        <v>5743253.1216224954</v>
      </c>
      <c r="AM41" s="48"/>
      <c r="AN41" s="48"/>
      <c r="AO41" s="48"/>
      <c r="AP41" s="48"/>
      <c r="AQ41" s="48"/>
      <c r="AR41" s="48"/>
      <c r="AS41" s="48"/>
      <c r="AT41" s="48"/>
    </row>
    <row r="42" spans="1:46" ht="14.25" customHeight="1">
      <c r="A42" s="3" t="s">
        <v>38</v>
      </c>
      <c r="D42" s="49">
        <f>(C40*C43)+D40</f>
        <v>1464699.9309999999</v>
      </c>
      <c r="E42" s="49">
        <f t="shared" ref="E42:AL42" si="23">(D42*E43)+E40</f>
        <v>1811169.0887649995</v>
      </c>
      <c r="F42" s="49">
        <f t="shared" si="23"/>
        <v>2169325.2570724743</v>
      </c>
      <c r="G42" s="49">
        <f t="shared" si="23"/>
        <v>2539473.5405440815</v>
      </c>
      <c r="H42" s="49">
        <f t="shared" si="23"/>
        <v>2921926.2163600731</v>
      </c>
      <c r="I42" s="49">
        <f t="shared" si="23"/>
        <v>3317002.8937674612</v>
      </c>
      <c r="J42" s="49">
        <f t="shared" si="23"/>
        <v>3725030.6770191998</v>
      </c>
      <c r="K42" s="49">
        <f t="shared" si="23"/>
        <v>4146344.3318166193</v>
      </c>
      <c r="L42" s="49">
        <f t="shared" si="23"/>
        <v>4581286.4553288426</v>
      </c>
      <c r="M42" s="49">
        <f t="shared" si="23"/>
        <v>5030207.6498644492</v>
      </c>
      <c r="N42" s="49">
        <f t="shared" si="23"/>
        <v>5493466.7002722025</v>
      </c>
      <c r="O42" s="49">
        <f t="shared" si="23"/>
        <v>5971430.7551492676</v>
      </c>
      <c r="P42" s="49">
        <f t="shared" si="23"/>
        <v>6464475.5119369477</v>
      </c>
      <c r="Q42" s="49">
        <f t="shared" si="23"/>
        <v>6972985.4059856525</v>
      </c>
      <c r="R42" s="49">
        <f t="shared" si="23"/>
        <v>7497353.8036724804</v>
      </c>
      <c r="S42" s="49">
        <f t="shared" si="23"/>
        <v>8037983.1996565526</v>
      </c>
      <c r="T42" s="49">
        <f t="shared" si="23"/>
        <v>8595285.4183589648</v>
      </c>
      <c r="U42" s="49">
        <f t="shared" si="23"/>
        <v>9169681.8197560646</v>
      </c>
      <c r="V42" s="49">
        <f t="shared" si="23"/>
        <v>9761603.5095765553</v>
      </c>
      <c r="W42" s="49">
        <f t="shared" si="23"/>
        <v>10371491.553994836</v>
      </c>
      <c r="X42" s="49">
        <f t="shared" si="23"/>
        <v>6369974.5799148856</v>
      </c>
      <c r="Y42" s="49">
        <f t="shared" si="23"/>
        <v>6947712.1356559368</v>
      </c>
      <c r="Z42" s="49">
        <f t="shared" si="23"/>
        <v>7543759.5134739503</v>
      </c>
      <c r="AA42" s="49">
        <f t="shared" si="23"/>
        <v>8158584.2358748978</v>
      </c>
      <c r="AB42" s="49">
        <f t="shared" si="23"/>
        <v>8792664.6957058366</v>
      </c>
      <c r="AC42" s="49">
        <f t="shared" si="23"/>
        <v>9446490.3963600937</v>
      </c>
      <c r="AD42" s="49">
        <f t="shared" si="23"/>
        <v>10120562.19712854</v>
      </c>
      <c r="AE42" s="49">
        <f t="shared" si="23"/>
        <v>10815392.563804973</v>
      </c>
      <c r="AF42" s="49">
        <f t="shared" si="23"/>
        <v>11531505.824655943</v>
      </c>
      <c r="AG42" s="49">
        <f t="shared" si="23"/>
        <v>12269438.431867555</v>
      </c>
      <c r="AH42" s="49">
        <f t="shared" si="23"/>
        <v>6360416.0325841745</v>
      </c>
      <c r="AI42" s="49">
        <f t="shared" si="23"/>
        <v>7043606.6777163185</v>
      </c>
      <c r="AJ42" s="49">
        <f t="shared" si="23"/>
        <v>7748800.8706183126</v>
      </c>
      <c r="AK42" s="49">
        <f t="shared" si="23"/>
        <v>8476563.7782685626</v>
      </c>
      <c r="AL42" s="49">
        <f t="shared" si="23"/>
        <v>9227473.7474253848</v>
      </c>
    </row>
    <row r="43" spans="1:46" ht="14.25" customHeight="1">
      <c r="A43" s="50" t="s">
        <v>39</v>
      </c>
      <c r="B43" s="51"/>
      <c r="C43" s="51">
        <v>1.0149999999999999</v>
      </c>
      <c r="D43" s="51">
        <v>1.0149999999999999</v>
      </c>
      <c r="E43" s="51">
        <v>1.0149999999999999</v>
      </c>
      <c r="F43" s="51">
        <v>1.0149999999999999</v>
      </c>
      <c r="G43" s="51">
        <v>1.0149999999999999</v>
      </c>
      <c r="H43" s="51">
        <v>1.0149999999999999</v>
      </c>
      <c r="I43" s="51">
        <v>1.0149999999999999</v>
      </c>
      <c r="J43" s="51">
        <v>1.0149999999999999</v>
      </c>
      <c r="K43" s="51">
        <v>1.0149999999999999</v>
      </c>
      <c r="L43" s="51">
        <v>1.0149999999999999</v>
      </c>
      <c r="M43" s="51">
        <v>1.0149999999999999</v>
      </c>
      <c r="N43" s="51">
        <v>1.0149999999999999</v>
      </c>
      <c r="O43" s="51">
        <v>1.0149999999999999</v>
      </c>
      <c r="P43" s="51">
        <v>1.0149999999999999</v>
      </c>
      <c r="Q43" s="51">
        <v>1.0149999999999999</v>
      </c>
      <c r="R43" s="51">
        <v>1.0149999999999999</v>
      </c>
      <c r="S43" s="51">
        <v>1.0149999999999999</v>
      </c>
      <c r="T43" s="51">
        <v>1.0149999999999999</v>
      </c>
      <c r="U43" s="51">
        <v>1.0149999999999999</v>
      </c>
      <c r="V43" s="51">
        <v>1.0149999999999999</v>
      </c>
      <c r="W43" s="51">
        <v>1.0149999999999999</v>
      </c>
      <c r="X43" s="51">
        <v>1.0149999999999999</v>
      </c>
      <c r="Y43" s="51">
        <v>1.0149999999999999</v>
      </c>
      <c r="Z43" s="51">
        <v>1.0149999999999999</v>
      </c>
      <c r="AA43" s="51">
        <v>1.0149999999999999</v>
      </c>
      <c r="AB43" s="51">
        <v>1.0149999999999999</v>
      </c>
      <c r="AC43" s="51">
        <v>1.0149999999999999</v>
      </c>
      <c r="AD43" s="51">
        <v>1.0149999999999999</v>
      </c>
      <c r="AE43" s="51">
        <v>1.0149999999999999</v>
      </c>
      <c r="AF43" s="51">
        <v>1.0149999999999999</v>
      </c>
      <c r="AG43" s="51">
        <v>1.0149999999999999</v>
      </c>
      <c r="AH43" s="51">
        <v>1.0149999999999999</v>
      </c>
      <c r="AI43" s="51">
        <v>1.0149999999999999</v>
      </c>
      <c r="AJ43" s="51">
        <v>1.0149999999999999</v>
      </c>
      <c r="AK43" s="51">
        <v>1.0149999999999999</v>
      </c>
      <c r="AL43" s="51">
        <v>1.0149999999999999</v>
      </c>
      <c r="AM43" s="51"/>
      <c r="AN43" s="51"/>
      <c r="AO43" s="51"/>
      <c r="AP43" s="51"/>
      <c r="AQ43" s="51"/>
      <c r="AR43" s="51"/>
      <c r="AS43" s="51"/>
      <c r="AT43" s="51"/>
    </row>
    <row r="44" spans="1:46" ht="14.25" customHeight="1">
      <c r="A44" s="30"/>
      <c r="B44" s="52"/>
    </row>
    <row r="45" spans="1:46" ht="14.25" customHeight="1">
      <c r="A45" s="53"/>
      <c r="B45" s="52"/>
    </row>
    <row r="46" spans="1:46" ht="14.25" customHeight="1">
      <c r="A46" s="105"/>
      <c r="B46" s="54"/>
    </row>
    <row r="47" spans="1:46" ht="14.25" customHeight="1">
      <c r="A47" s="106" t="s">
        <v>40</v>
      </c>
      <c r="B47" s="52"/>
    </row>
    <row r="48" spans="1:46" ht="14.25" customHeight="1">
      <c r="A48" s="107" t="s">
        <v>41</v>
      </c>
      <c r="B48" s="52"/>
    </row>
    <row r="49" spans="1:2" ht="14.25" customHeight="1">
      <c r="A49" s="108" t="s">
        <v>106</v>
      </c>
      <c r="B49" s="52"/>
    </row>
    <row r="50" spans="1:2" ht="14.25" customHeight="1">
      <c r="A50" s="105" t="s">
        <v>42</v>
      </c>
      <c r="B50" s="52"/>
    </row>
    <row r="51" spans="1:2" s="85" customFormat="1" ht="14.25" customHeight="1">
      <c r="A51" s="105" t="s">
        <v>107</v>
      </c>
      <c r="B51" s="52"/>
    </row>
    <row r="52" spans="1:2" ht="14.25" customHeight="1">
      <c r="A52" s="108"/>
      <c r="B52" s="52"/>
    </row>
    <row r="53" spans="1:2" ht="14.25" customHeight="1">
      <c r="A53" s="109"/>
      <c r="B53" s="52"/>
    </row>
    <row r="54" spans="1:2" ht="14.25" customHeight="1">
      <c r="A54" s="105"/>
      <c r="B54" s="52"/>
    </row>
    <row r="55" spans="1:2" ht="14.25" customHeight="1">
      <c r="A55" s="105"/>
      <c r="B55" s="52"/>
    </row>
    <row r="56" spans="1:2" ht="14.25" customHeight="1">
      <c r="A56" s="105"/>
      <c r="B56" s="52"/>
    </row>
    <row r="57" spans="1:2" ht="14.25" customHeight="1">
      <c r="A57" s="105"/>
      <c r="B57" s="52"/>
    </row>
    <row r="58" spans="1:2" ht="14.25" customHeight="1">
      <c r="A58" s="105"/>
      <c r="B58" s="52"/>
    </row>
    <row r="59" spans="1:2" ht="14.25" customHeight="1">
      <c r="A59" s="105"/>
      <c r="B59" s="52"/>
    </row>
    <row r="60" spans="1:2" ht="14.25" customHeight="1">
      <c r="A60" s="105"/>
      <c r="B60" s="52"/>
    </row>
    <row r="61" spans="1:2" ht="14.25" customHeight="1">
      <c r="A61" s="105"/>
      <c r="B61" s="54"/>
    </row>
    <row r="62" spans="1:2" ht="14.25" customHeight="1">
      <c r="A62" s="105"/>
      <c r="B62" s="52"/>
    </row>
    <row r="63" spans="1:2" ht="14.25" customHeight="1">
      <c r="A63" s="105"/>
      <c r="B63" s="52"/>
    </row>
    <row r="64" spans="1:2" ht="14.25" customHeight="1">
      <c r="A64" s="105"/>
      <c r="B64" s="52"/>
    </row>
    <row r="65" spans="1:2" ht="14.25" customHeight="1">
      <c r="A65" s="105"/>
      <c r="B65" s="52"/>
    </row>
    <row r="66" spans="1:2" ht="14.25" customHeight="1">
      <c r="A66" s="105"/>
      <c r="B66" s="52"/>
    </row>
    <row r="67" spans="1:2" ht="14.25" customHeight="1">
      <c r="A67" s="105"/>
      <c r="B67" s="52"/>
    </row>
    <row r="68" spans="1:2" ht="14.25" customHeight="1">
      <c r="A68" s="105"/>
      <c r="B68" s="52"/>
    </row>
    <row r="69" spans="1:2" ht="14.25" customHeight="1">
      <c r="A69" s="108"/>
    </row>
    <row r="70" spans="1:2" ht="14.25" customHeight="1"/>
    <row r="71" spans="1:2" ht="14.25" customHeight="1"/>
    <row r="72" spans="1:2" ht="14.25" customHeight="1"/>
    <row r="73" spans="1:2" ht="14.25" customHeight="1"/>
    <row r="74" spans="1:2" ht="14.25" customHeight="1"/>
    <row r="75" spans="1:2" ht="14.25" customHeight="1"/>
    <row r="76" spans="1:2" ht="14.25" customHeight="1"/>
    <row r="77" spans="1:2" ht="14.25" customHeight="1"/>
    <row r="78" spans="1:2" ht="14.25" customHeight="1"/>
    <row r="79" spans="1:2" ht="14.25" customHeight="1"/>
    <row r="80" spans="1:2"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sheetData>
  <conditionalFormatting sqref="R42:AQ42">
    <cfRule type="cellIs" dxfId="0" priority="1" operator="lessThan">
      <formula>0</formula>
    </cfRule>
  </conditionalFormatting>
  <pageMargins left="0.7" right="0.7" top="0.75" bottom="0.75"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4"/>
  <sheetViews>
    <sheetView tabSelected="1" workbookViewId="0">
      <selection activeCell="C20" sqref="C20:C27"/>
    </sheetView>
  </sheetViews>
  <sheetFormatPr defaultColWidth="14.453125" defaultRowHeight="15" customHeight="1"/>
  <cols>
    <col min="2" max="2" width="54.36328125" customWidth="1"/>
    <col min="3" max="3" width="7.6328125" customWidth="1"/>
    <col min="4" max="4" width="17.08984375" customWidth="1"/>
    <col min="5" max="5" width="5.453125" customWidth="1"/>
    <col min="7" max="7" width="17.6328125" customWidth="1"/>
    <col min="8" max="8" width="8.90625" customWidth="1"/>
  </cols>
  <sheetData>
    <row r="1" spans="1:8">
      <c r="A1" s="1" t="s">
        <v>43</v>
      </c>
      <c r="B1" s="1"/>
      <c r="C1" s="55"/>
      <c r="D1" s="56"/>
      <c r="E1" s="1"/>
      <c r="F1" s="1"/>
      <c r="G1" s="9"/>
      <c r="H1" s="10"/>
    </row>
    <row r="2" spans="1:8">
      <c r="A2" s="1" t="s">
        <v>44</v>
      </c>
      <c r="B2" s="1" t="s">
        <v>45</v>
      </c>
      <c r="C2" s="55" t="s">
        <v>46</v>
      </c>
      <c r="D2" s="56" t="s">
        <v>47</v>
      </c>
      <c r="E2" s="1" t="s">
        <v>48</v>
      </c>
      <c r="F2" s="1" t="s">
        <v>49</v>
      </c>
      <c r="G2" s="9" t="s">
        <v>50</v>
      </c>
      <c r="H2" s="10"/>
    </row>
    <row r="3" spans="1:8">
      <c r="A3" s="57" t="s">
        <v>51</v>
      </c>
      <c r="B3" s="57" t="s">
        <v>52</v>
      </c>
      <c r="C3" s="58">
        <v>15350</v>
      </c>
      <c r="D3" s="59">
        <v>-1290000</v>
      </c>
      <c r="E3" s="60">
        <v>2012</v>
      </c>
      <c r="F3" s="10">
        <f t="shared" ref="F3:F8" si="0">D3/C3</f>
        <v>-84.039087947882734</v>
      </c>
      <c r="G3" s="10">
        <f t="shared" ref="G3:G4" si="1">F6/F3</f>
        <v>1.2305299696175336</v>
      </c>
      <c r="H3" s="57" t="s">
        <v>53</v>
      </c>
    </row>
    <row r="4" spans="1:8">
      <c r="A4" s="57" t="s">
        <v>51</v>
      </c>
      <c r="B4" s="57" t="s">
        <v>54</v>
      </c>
      <c r="C4" s="58">
        <v>4540</v>
      </c>
      <c r="D4" s="59">
        <v>-386000</v>
      </c>
      <c r="E4" s="60">
        <v>2012</v>
      </c>
      <c r="F4" s="10">
        <f t="shared" si="0"/>
        <v>-85.022026431718061</v>
      </c>
      <c r="G4" s="10">
        <f t="shared" si="1"/>
        <v>1.4790493970203713</v>
      </c>
      <c r="H4" s="9" t="s">
        <v>53</v>
      </c>
    </row>
    <row r="5" spans="1:8">
      <c r="A5" s="57" t="s">
        <v>51</v>
      </c>
      <c r="B5" s="57" t="s">
        <v>55</v>
      </c>
      <c r="C5" s="58">
        <v>1400</v>
      </c>
      <c r="D5" s="59"/>
      <c r="E5" s="61"/>
      <c r="F5" s="10">
        <f t="shared" si="0"/>
        <v>0</v>
      </c>
      <c r="G5" s="10"/>
      <c r="H5" s="10"/>
    </row>
    <row r="6" spans="1:8">
      <c r="A6" s="60" t="s">
        <v>56</v>
      </c>
      <c r="B6" s="57" t="s">
        <v>52</v>
      </c>
      <c r="C6" s="62">
        <v>14505</v>
      </c>
      <c r="D6" s="59">
        <v>-1500000</v>
      </c>
      <c r="E6" s="60">
        <v>2016</v>
      </c>
      <c r="F6" s="10">
        <f t="shared" si="0"/>
        <v>-103.41261633919338</v>
      </c>
      <c r="G6" s="10"/>
      <c r="H6" s="9" t="s">
        <v>57</v>
      </c>
    </row>
    <row r="7" spans="1:8">
      <c r="A7" s="60" t="s">
        <v>56</v>
      </c>
      <c r="B7" s="57" t="s">
        <v>58</v>
      </c>
      <c r="C7" s="58">
        <v>1829</v>
      </c>
      <c r="D7" s="59">
        <v>-230000</v>
      </c>
      <c r="E7" s="60">
        <v>2016</v>
      </c>
      <c r="F7" s="10">
        <f t="shared" si="0"/>
        <v>-125.75177692728266</v>
      </c>
      <c r="G7" s="10"/>
      <c r="H7" s="9" t="s">
        <v>57</v>
      </c>
    </row>
    <row r="8" spans="1:8">
      <c r="A8" s="60" t="s">
        <v>56</v>
      </c>
      <c r="B8" s="57" t="s">
        <v>59</v>
      </c>
      <c r="C8" s="58">
        <v>1408</v>
      </c>
      <c r="D8" s="59">
        <v>-422000</v>
      </c>
      <c r="E8" s="60">
        <v>2016</v>
      </c>
      <c r="F8" s="10">
        <f t="shared" si="0"/>
        <v>-299.71590909090907</v>
      </c>
      <c r="G8" s="10"/>
      <c r="H8" s="9" t="s">
        <v>57</v>
      </c>
    </row>
    <row r="9" spans="1:8">
      <c r="A9" s="63"/>
      <c r="B9" s="64"/>
      <c r="C9" s="58"/>
      <c r="D9" s="57"/>
      <c r="E9" s="65"/>
      <c r="F9" s="10"/>
      <c r="G9" s="10"/>
      <c r="H9" s="4"/>
    </row>
    <row r="10" spans="1:8">
      <c r="A10" s="63" t="s">
        <v>60</v>
      </c>
      <c r="B10" s="64"/>
      <c r="C10" s="58"/>
      <c r="D10" s="57"/>
      <c r="E10" s="65"/>
      <c r="F10" s="10"/>
      <c r="G10" s="10"/>
      <c r="H10" s="4"/>
    </row>
    <row r="11" spans="1:8">
      <c r="A11" s="66" t="s">
        <v>61</v>
      </c>
      <c r="C11" s="67"/>
      <c r="D11" s="68"/>
    </row>
    <row r="12" spans="1:8">
      <c r="A12" s="66" t="s">
        <v>62</v>
      </c>
      <c r="C12" s="67"/>
      <c r="D12" s="68"/>
    </row>
    <row r="13" spans="1:8">
      <c r="A13" s="66" t="s">
        <v>63</v>
      </c>
      <c r="C13" s="69"/>
    </row>
    <row r="14" spans="1:8">
      <c r="A14" s="66" t="s">
        <v>64</v>
      </c>
      <c r="C14" s="69"/>
    </row>
    <row r="15" spans="1:8">
      <c r="A15" s="70" t="s">
        <v>65</v>
      </c>
      <c r="C15" s="69"/>
    </row>
    <row r="16" spans="1:8">
      <c r="A16" s="70"/>
      <c r="C16" s="69"/>
    </row>
    <row r="17" spans="1:9">
      <c r="C17" s="69"/>
      <c r="F17" s="71">
        <v>-150</v>
      </c>
      <c r="G17" s="3" t="s">
        <v>66</v>
      </c>
    </row>
    <row r="18" spans="1:9">
      <c r="A18" s="68" t="s">
        <v>67</v>
      </c>
      <c r="C18" s="69"/>
      <c r="F18" s="71">
        <v>-300</v>
      </c>
      <c r="G18" s="3" t="s">
        <v>68</v>
      </c>
    </row>
    <row r="19" spans="1:9">
      <c r="A19" s="72" t="s">
        <v>44</v>
      </c>
      <c r="B19" s="72" t="s">
        <v>45</v>
      </c>
      <c r="C19" s="73" t="s">
        <v>46</v>
      </c>
      <c r="D19" s="74" t="s">
        <v>47</v>
      </c>
      <c r="E19" s="72" t="s">
        <v>48</v>
      </c>
      <c r="F19" s="72" t="s">
        <v>49</v>
      </c>
      <c r="G19" s="72" t="s">
        <v>69</v>
      </c>
      <c r="H19" s="72" t="s">
        <v>70</v>
      </c>
      <c r="I19" s="9" t="s">
        <v>71</v>
      </c>
    </row>
    <row r="20" spans="1:9">
      <c r="A20" s="75" t="s">
        <v>51</v>
      </c>
      <c r="B20" s="75" t="s">
        <v>52</v>
      </c>
      <c r="C20" s="76">
        <v>15350</v>
      </c>
      <c r="D20" s="77">
        <f>C20*$F$17</f>
        <v>-2302500</v>
      </c>
      <c r="E20" s="78">
        <v>2012</v>
      </c>
      <c r="F20" s="79">
        <f>D20/C20</f>
        <v>-150</v>
      </c>
      <c r="G20" s="80">
        <v>30</v>
      </c>
      <c r="H20" s="79">
        <f t="shared" ref="H20:H21" si="2">G20+E20</f>
        <v>2042</v>
      </c>
      <c r="I20" s="10"/>
    </row>
    <row r="21" spans="1:9">
      <c r="A21" s="75" t="s">
        <v>51</v>
      </c>
      <c r="B21" s="75" t="s">
        <v>55</v>
      </c>
      <c r="C21" s="76">
        <v>1400</v>
      </c>
      <c r="D21" s="77">
        <f>C21*$F$18</f>
        <v>-420000</v>
      </c>
      <c r="E21" s="78">
        <v>2012</v>
      </c>
      <c r="F21" s="80">
        <v>-300</v>
      </c>
      <c r="G21" s="80">
        <v>30</v>
      </c>
      <c r="H21" s="79">
        <f t="shared" si="2"/>
        <v>2042</v>
      </c>
      <c r="I21" s="10"/>
    </row>
    <row r="22" spans="1:9">
      <c r="A22" s="78" t="s">
        <v>72</v>
      </c>
      <c r="B22" s="75" t="s">
        <v>73</v>
      </c>
      <c r="C22" s="81"/>
      <c r="D22" s="77">
        <f>SUM(D20+D21)*0.1</f>
        <v>-272250</v>
      </c>
      <c r="E22" s="78"/>
      <c r="F22" s="79"/>
      <c r="G22" s="80"/>
      <c r="H22" s="79">
        <f>H21</f>
        <v>2042</v>
      </c>
      <c r="I22" s="9" t="s">
        <v>74</v>
      </c>
    </row>
    <row r="23" spans="1:9">
      <c r="A23" s="75" t="s">
        <v>75</v>
      </c>
      <c r="B23" s="75" t="s">
        <v>54</v>
      </c>
      <c r="C23" s="76">
        <v>4540</v>
      </c>
      <c r="D23" s="77">
        <f t="shared" ref="D23:D24" si="3">C23*$F$17</f>
        <v>-681000</v>
      </c>
      <c r="E23" s="78">
        <v>2012</v>
      </c>
      <c r="F23" s="79">
        <f t="shared" ref="F23:F25" si="4">D23/C23</f>
        <v>-150</v>
      </c>
      <c r="G23" s="80">
        <v>40</v>
      </c>
      <c r="H23" s="79">
        <f t="shared" ref="H23:H25" si="5">G23+E23</f>
        <v>2052</v>
      </c>
      <c r="I23" s="10"/>
    </row>
    <row r="24" spans="1:9">
      <c r="A24" s="78" t="s">
        <v>56</v>
      </c>
      <c r="B24" s="75" t="s">
        <v>52</v>
      </c>
      <c r="C24" s="81">
        <v>14505</v>
      </c>
      <c r="D24" s="77">
        <f t="shared" si="3"/>
        <v>-2175750</v>
      </c>
      <c r="E24" s="78">
        <v>2022</v>
      </c>
      <c r="F24" s="79">
        <f t="shared" si="4"/>
        <v>-150</v>
      </c>
      <c r="G24" s="80">
        <v>30</v>
      </c>
      <c r="H24" s="79">
        <f t="shared" si="5"/>
        <v>2052</v>
      </c>
      <c r="I24" s="10"/>
    </row>
    <row r="25" spans="1:9">
      <c r="A25" s="78" t="s">
        <v>56</v>
      </c>
      <c r="B25" s="75" t="s">
        <v>76</v>
      </c>
      <c r="C25" s="76">
        <v>1408</v>
      </c>
      <c r="D25" s="77">
        <f>C25*$F$18</f>
        <v>-422400</v>
      </c>
      <c r="E25" s="78">
        <v>2022</v>
      </c>
      <c r="F25" s="79">
        <f t="shared" si="4"/>
        <v>-300</v>
      </c>
      <c r="G25" s="80">
        <v>30</v>
      </c>
      <c r="H25" s="79">
        <f t="shared" si="5"/>
        <v>2052</v>
      </c>
      <c r="I25" s="10"/>
    </row>
    <row r="26" spans="1:9">
      <c r="A26" s="78" t="s">
        <v>56</v>
      </c>
      <c r="B26" s="75" t="s">
        <v>73</v>
      </c>
      <c r="C26" s="10"/>
      <c r="D26" s="77">
        <f>SUM(D24+D25)*0.1</f>
        <v>-259815</v>
      </c>
      <c r="E26" s="10"/>
      <c r="F26" s="10"/>
      <c r="G26" s="10"/>
      <c r="H26" s="10">
        <f>H25</f>
        <v>2052</v>
      </c>
      <c r="I26" s="10"/>
    </row>
    <row r="27" spans="1:9">
      <c r="A27" s="78" t="s">
        <v>77</v>
      </c>
      <c r="B27" s="75" t="s">
        <v>58</v>
      </c>
      <c r="C27" s="76">
        <v>1829</v>
      </c>
      <c r="D27" s="77">
        <f>C27*$F$17</f>
        <v>-274350</v>
      </c>
      <c r="E27" s="78">
        <v>2022</v>
      </c>
      <c r="F27" s="79">
        <f>D27/C27</f>
        <v>-150</v>
      </c>
      <c r="G27" s="80">
        <v>40</v>
      </c>
      <c r="H27" s="79">
        <f>G27+E27</f>
        <v>2062</v>
      </c>
      <c r="I27" s="10"/>
    </row>
    <row r="28" spans="1:9">
      <c r="C28" s="82"/>
      <c r="D28" s="83"/>
      <c r="E28" s="83"/>
      <c r="F28" s="83"/>
      <c r="G28" s="83"/>
      <c r="H28" s="83"/>
    </row>
    <row r="29" spans="1:9">
      <c r="A29" s="84"/>
      <c r="B29" s="85"/>
      <c r="C29" s="82"/>
      <c r="D29" s="83"/>
      <c r="E29" s="83"/>
      <c r="F29" s="83"/>
      <c r="G29" s="83"/>
      <c r="H29" s="83"/>
    </row>
    <row r="30" spans="1:9">
      <c r="C30" s="69"/>
    </row>
    <row r="31" spans="1:9">
      <c r="C31" s="69"/>
    </row>
    <row r="32" spans="1:9">
      <c r="C32" s="69"/>
    </row>
    <row r="33" spans="3:3">
      <c r="C33" s="69"/>
    </row>
    <row r="34" spans="3:3">
      <c r="C34" s="69"/>
    </row>
    <row r="35" spans="3:3">
      <c r="C35" s="69"/>
    </row>
    <row r="36" spans="3:3">
      <c r="C36" s="69"/>
    </row>
    <row r="37" spans="3:3">
      <c r="C37" s="69"/>
    </row>
    <row r="38" spans="3:3">
      <c r="C38" s="69"/>
    </row>
    <row r="39" spans="3:3">
      <c r="C39" s="69"/>
    </row>
    <row r="40" spans="3:3">
      <c r="C40" s="69"/>
    </row>
    <row r="41" spans="3:3">
      <c r="C41" s="69"/>
    </row>
    <row r="42" spans="3:3">
      <c r="C42" s="69"/>
    </row>
    <row r="43" spans="3:3">
      <c r="C43" s="69"/>
    </row>
    <row r="44" spans="3:3">
      <c r="C44" s="69"/>
    </row>
    <row r="45" spans="3:3">
      <c r="C45" s="69"/>
    </row>
    <row r="46" spans="3:3">
      <c r="C46" s="69"/>
    </row>
    <row r="47" spans="3:3">
      <c r="C47" s="69"/>
    </row>
    <row r="48" spans="3:3">
      <c r="C48" s="69"/>
    </row>
    <row r="49" spans="3:3">
      <c r="C49" s="69"/>
    </row>
    <row r="50" spans="3:3">
      <c r="C50" s="69"/>
    </row>
    <row r="51" spans="3:3">
      <c r="C51" s="69"/>
    </row>
    <row r="52" spans="3:3">
      <c r="C52" s="69"/>
    </row>
    <row r="53" spans="3:3">
      <c r="C53" s="69"/>
    </row>
    <row r="54" spans="3:3">
      <c r="C54" s="69"/>
    </row>
    <row r="55" spans="3:3">
      <c r="C55" s="69"/>
    </row>
    <row r="56" spans="3:3">
      <c r="C56" s="69"/>
    </row>
    <row r="57" spans="3:3">
      <c r="C57" s="69"/>
    </row>
    <row r="58" spans="3:3">
      <c r="C58" s="69"/>
    </row>
    <row r="59" spans="3:3">
      <c r="C59" s="69"/>
    </row>
    <row r="60" spans="3:3">
      <c r="C60" s="69"/>
    </row>
    <row r="61" spans="3:3">
      <c r="C61" s="69"/>
    </row>
    <row r="62" spans="3:3">
      <c r="C62" s="69"/>
    </row>
    <row r="63" spans="3:3">
      <c r="C63" s="69"/>
    </row>
    <row r="64" spans="3:3">
      <c r="C64" s="69"/>
    </row>
    <row r="65" spans="3:3">
      <c r="C65" s="69"/>
    </row>
    <row r="66" spans="3:3">
      <c r="C66" s="69"/>
    </row>
    <row r="67" spans="3:3">
      <c r="C67" s="69"/>
    </row>
    <row r="68" spans="3:3">
      <c r="C68" s="69"/>
    </row>
    <row r="69" spans="3:3">
      <c r="C69" s="69"/>
    </row>
    <row r="70" spans="3:3">
      <c r="C70" s="69"/>
    </row>
    <row r="71" spans="3:3">
      <c r="C71" s="69"/>
    </row>
    <row r="72" spans="3:3">
      <c r="C72" s="69"/>
    </row>
    <row r="73" spans="3:3">
      <c r="C73" s="69"/>
    </row>
    <row r="74" spans="3:3">
      <c r="C74" s="69"/>
    </row>
    <row r="75" spans="3:3">
      <c r="C75" s="69"/>
    </row>
    <row r="76" spans="3:3">
      <c r="C76" s="69"/>
    </row>
    <row r="77" spans="3:3">
      <c r="C77" s="69"/>
    </row>
    <row r="78" spans="3:3">
      <c r="C78" s="69"/>
    </row>
    <row r="79" spans="3:3">
      <c r="C79" s="69"/>
    </row>
    <row r="80" spans="3:3">
      <c r="C80" s="69"/>
    </row>
    <row r="81" spans="3:3">
      <c r="C81" s="69"/>
    </row>
    <row r="82" spans="3:3">
      <c r="C82" s="69"/>
    </row>
    <row r="83" spans="3:3">
      <c r="C83" s="69"/>
    </row>
    <row r="84" spans="3:3">
      <c r="C84" s="69"/>
    </row>
    <row r="85" spans="3:3">
      <c r="C85" s="69"/>
    </row>
    <row r="86" spans="3:3">
      <c r="C86" s="69"/>
    </row>
    <row r="87" spans="3:3">
      <c r="C87" s="69"/>
    </row>
    <row r="88" spans="3:3">
      <c r="C88" s="69"/>
    </row>
    <row r="89" spans="3:3">
      <c r="C89" s="69"/>
    </row>
    <row r="90" spans="3:3">
      <c r="C90" s="69"/>
    </row>
    <row r="91" spans="3:3">
      <c r="C91" s="69"/>
    </row>
    <row r="92" spans="3:3">
      <c r="C92" s="69"/>
    </row>
    <row r="93" spans="3:3">
      <c r="C93" s="69"/>
    </row>
    <row r="94" spans="3:3">
      <c r="C94" s="69"/>
    </row>
    <row r="95" spans="3:3">
      <c r="C95" s="69"/>
    </row>
    <row r="96" spans="3:3">
      <c r="C96" s="69"/>
    </row>
    <row r="97" spans="3:3">
      <c r="C97" s="69"/>
    </row>
    <row r="98" spans="3:3">
      <c r="C98" s="69"/>
    </row>
    <row r="99" spans="3:3">
      <c r="C99" s="69"/>
    </row>
    <row r="100" spans="3:3">
      <c r="C100" s="69"/>
    </row>
    <row r="101" spans="3:3">
      <c r="C101" s="69"/>
    </row>
    <row r="102" spans="3:3">
      <c r="C102" s="69"/>
    </row>
    <row r="103" spans="3:3">
      <c r="C103" s="69"/>
    </row>
    <row r="104" spans="3:3">
      <c r="C104" s="69"/>
    </row>
    <row r="105" spans="3:3">
      <c r="C105" s="69"/>
    </row>
    <row r="106" spans="3:3">
      <c r="C106" s="69"/>
    </row>
    <row r="107" spans="3:3">
      <c r="C107" s="69"/>
    </row>
    <row r="108" spans="3:3">
      <c r="C108" s="69"/>
    </row>
    <row r="109" spans="3:3">
      <c r="C109" s="69"/>
    </row>
    <row r="110" spans="3:3">
      <c r="C110" s="69"/>
    </row>
    <row r="111" spans="3:3">
      <c r="C111" s="69"/>
    </row>
    <row r="112" spans="3:3">
      <c r="C112" s="69"/>
    </row>
    <row r="113" spans="3:3">
      <c r="C113" s="69"/>
    </row>
    <row r="114" spans="3:3">
      <c r="C114" s="69"/>
    </row>
    <row r="115" spans="3:3">
      <c r="C115" s="69"/>
    </row>
    <row r="116" spans="3:3">
      <c r="C116" s="69"/>
    </row>
    <row r="117" spans="3:3">
      <c r="C117" s="69"/>
    </row>
    <row r="118" spans="3:3">
      <c r="C118" s="69"/>
    </row>
    <row r="119" spans="3:3">
      <c r="C119" s="69"/>
    </row>
    <row r="120" spans="3:3">
      <c r="C120" s="69"/>
    </row>
    <row r="121" spans="3:3">
      <c r="C121" s="69"/>
    </row>
    <row r="122" spans="3:3">
      <c r="C122" s="69"/>
    </row>
    <row r="123" spans="3:3">
      <c r="C123" s="69"/>
    </row>
    <row r="124" spans="3:3">
      <c r="C124" s="69"/>
    </row>
    <row r="125" spans="3:3">
      <c r="C125" s="69"/>
    </row>
    <row r="126" spans="3:3">
      <c r="C126" s="69"/>
    </row>
    <row r="127" spans="3:3">
      <c r="C127" s="69"/>
    </row>
    <row r="128" spans="3:3">
      <c r="C128" s="69"/>
    </row>
    <row r="129" spans="3:3">
      <c r="C129" s="69"/>
    </row>
    <row r="130" spans="3:3">
      <c r="C130" s="69"/>
    </row>
    <row r="131" spans="3:3">
      <c r="C131" s="69"/>
    </row>
    <row r="132" spans="3:3">
      <c r="C132" s="69"/>
    </row>
    <row r="133" spans="3:3">
      <c r="C133" s="69"/>
    </row>
    <row r="134" spans="3:3">
      <c r="C134" s="69"/>
    </row>
    <row r="135" spans="3:3">
      <c r="C135" s="69"/>
    </row>
    <row r="136" spans="3:3">
      <c r="C136" s="69"/>
    </row>
    <row r="137" spans="3:3">
      <c r="C137" s="69"/>
    </row>
    <row r="138" spans="3:3">
      <c r="C138" s="69"/>
    </row>
    <row r="139" spans="3:3">
      <c r="C139" s="69"/>
    </row>
    <row r="140" spans="3:3">
      <c r="C140" s="69"/>
    </row>
    <row r="141" spans="3:3">
      <c r="C141" s="69"/>
    </row>
    <row r="142" spans="3:3">
      <c r="C142" s="69"/>
    </row>
    <row r="143" spans="3:3">
      <c r="C143" s="69"/>
    </row>
    <row r="144" spans="3:3">
      <c r="C144" s="69"/>
    </row>
    <row r="145" spans="3:3">
      <c r="C145" s="69"/>
    </row>
    <row r="146" spans="3:3">
      <c r="C146" s="69"/>
    </row>
    <row r="147" spans="3:3">
      <c r="C147" s="69"/>
    </row>
    <row r="148" spans="3:3">
      <c r="C148" s="69"/>
    </row>
    <row r="149" spans="3:3">
      <c r="C149" s="69"/>
    </row>
    <row r="150" spans="3:3">
      <c r="C150" s="69"/>
    </row>
    <row r="151" spans="3:3">
      <c r="C151" s="69"/>
    </row>
    <row r="152" spans="3:3">
      <c r="C152" s="69"/>
    </row>
    <row r="153" spans="3:3">
      <c r="C153" s="69"/>
    </row>
    <row r="154" spans="3:3">
      <c r="C154" s="69"/>
    </row>
    <row r="155" spans="3:3">
      <c r="C155" s="69"/>
    </row>
    <row r="156" spans="3:3">
      <c r="C156" s="69"/>
    </row>
    <row r="157" spans="3:3">
      <c r="C157" s="69"/>
    </row>
    <row r="158" spans="3:3">
      <c r="C158" s="69"/>
    </row>
    <row r="159" spans="3:3">
      <c r="C159" s="69"/>
    </row>
    <row r="160" spans="3:3">
      <c r="C160" s="69"/>
    </row>
    <row r="161" spans="3:3">
      <c r="C161" s="69"/>
    </row>
    <row r="162" spans="3:3">
      <c r="C162" s="69"/>
    </row>
    <row r="163" spans="3:3">
      <c r="C163" s="69"/>
    </row>
    <row r="164" spans="3:3">
      <c r="C164" s="69"/>
    </row>
    <row r="165" spans="3:3">
      <c r="C165" s="69"/>
    </row>
    <row r="166" spans="3:3">
      <c r="C166" s="69"/>
    </row>
    <row r="167" spans="3:3">
      <c r="C167" s="69"/>
    </row>
    <row r="168" spans="3:3">
      <c r="C168" s="69"/>
    </row>
    <row r="169" spans="3:3">
      <c r="C169" s="69"/>
    </row>
    <row r="170" spans="3:3">
      <c r="C170" s="69"/>
    </row>
    <row r="171" spans="3:3">
      <c r="C171" s="69"/>
    </row>
    <row r="172" spans="3:3">
      <c r="C172" s="69"/>
    </row>
    <row r="173" spans="3:3">
      <c r="C173" s="69"/>
    </row>
    <row r="174" spans="3:3">
      <c r="C174" s="69"/>
    </row>
    <row r="175" spans="3:3">
      <c r="C175" s="69"/>
    </row>
    <row r="176" spans="3:3">
      <c r="C176" s="69"/>
    </row>
    <row r="177" spans="3:3">
      <c r="C177" s="69"/>
    </row>
    <row r="178" spans="3:3">
      <c r="C178" s="69"/>
    </row>
    <row r="179" spans="3:3">
      <c r="C179" s="69"/>
    </row>
    <row r="180" spans="3:3">
      <c r="C180" s="69"/>
    </row>
    <row r="181" spans="3:3">
      <c r="C181" s="69"/>
    </row>
    <row r="182" spans="3:3">
      <c r="C182" s="69"/>
    </row>
    <row r="183" spans="3:3">
      <c r="C183" s="69"/>
    </row>
    <row r="184" spans="3:3">
      <c r="C184" s="69"/>
    </row>
    <row r="185" spans="3:3">
      <c r="C185" s="69"/>
    </row>
    <row r="186" spans="3:3">
      <c r="C186" s="69"/>
    </row>
    <row r="187" spans="3:3">
      <c r="C187" s="69"/>
    </row>
    <row r="188" spans="3:3">
      <c r="C188" s="69"/>
    </row>
    <row r="189" spans="3:3">
      <c r="C189" s="69"/>
    </row>
    <row r="190" spans="3:3">
      <c r="C190" s="69"/>
    </row>
    <row r="191" spans="3:3">
      <c r="C191" s="69"/>
    </row>
    <row r="192" spans="3:3">
      <c r="C192" s="69"/>
    </row>
    <row r="193" spans="3:3">
      <c r="C193" s="69"/>
    </row>
    <row r="194" spans="3:3">
      <c r="C194" s="69"/>
    </row>
    <row r="195" spans="3:3">
      <c r="C195" s="69"/>
    </row>
    <row r="196" spans="3:3">
      <c r="C196" s="69"/>
    </row>
    <row r="197" spans="3:3">
      <c r="C197" s="69"/>
    </row>
    <row r="198" spans="3:3">
      <c r="C198" s="69"/>
    </row>
    <row r="199" spans="3:3">
      <c r="C199" s="69"/>
    </row>
    <row r="200" spans="3:3">
      <c r="C200" s="69"/>
    </row>
    <row r="201" spans="3:3">
      <c r="C201" s="69"/>
    </row>
    <row r="202" spans="3:3">
      <c r="C202" s="69"/>
    </row>
    <row r="203" spans="3:3">
      <c r="C203" s="69"/>
    </row>
    <row r="204" spans="3:3">
      <c r="C204" s="69"/>
    </row>
    <row r="205" spans="3:3">
      <c r="C205" s="69"/>
    </row>
    <row r="206" spans="3:3">
      <c r="C206" s="69"/>
    </row>
    <row r="207" spans="3:3">
      <c r="C207" s="69"/>
    </row>
    <row r="208" spans="3:3">
      <c r="C208" s="69"/>
    </row>
    <row r="209" spans="3:3">
      <c r="C209" s="69"/>
    </row>
    <row r="210" spans="3:3">
      <c r="C210" s="69"/>
    </row>
    <row r="211" spans="3:3">
      <c r="C211" s="69"/>
    </row>
    <row r="212" spans="3:3">
      <c r="C212" s="69"/>
    </row>
    <row r="213" spans="3:3">
      <c r="C213" s="69"/>
    </row>
    <row r="214" spans="3:3">
      <c r="C214" s="69"/>
    </row>
    <row r="215" spans="3:3">
      <c r="C215" s="69"/>
    </row>
    <row r="216" spans="3:3">
      <c r="C216" s="69"/>
    </row>
    <row r="217" spans="3:3">
      <c r="C217" s="69"/>
    </row>
    <row r="218" spans="3:3">
      <c r="C218" s="69"/>
    </row>
    <row r="219" spans="3:3">
      <c r="C219" s="69"/>
    </row>
    <row r="220" spans="3:3">
      <c r="C220" s="69"/>
    </row>
    <row r="221" spans="3:3">
      <c r="C221" s="69"/>
    </row>
    <row r="222" spans="3:3">
      <c r="C222" s="69"/>
    </row>
    <row r="223" spans="3:3">
      <c r="C223" s="69"/>
    </row>
    <row r="224" spans="3:3">
      <c r="C224" s="69"/>
    </row>
    <row r="225" spans="3:3">
      <c r="C225" s="69"/>
    </row>
    <row r="226" spans="3:3">
      <c r="C226" s="69"/>
    </row>
    <row r="227" spans="3:3">
      <c r="C227" s="69"/>
    </row>
    <row r="228" spans="3:3">
      <c r="C228" s="69"/>
    </row>
    <row r="229" spans="3:3">
      <c r="C229" s="69"/>
    </row>
    <row r="230" spans="3:3">
      <c r="C230" s="69"/>
    </row>
    <row r="231" spans="3:3">
      <c r="C231" s="69"/>
    </row>
    <row r="232" spans="3:3">
      <c r="C232" s="69"/>
    </row>
    <row r="233" spans="3:3">
      <c r="C233" s="69"/>
    </row>
    <row r="234" spans="3:3">
      <c r="C234" s="69"/>
    </row>
    <row r="235" spans="3:3">
      <c r="C235" s="69"/>
    </row>
    <row r="236" spans="3:3">
      <c r="C236" s="69"/>
    </row>
    <row r="237" spans="3:3">
      <c r="C237" s="69"/>
    </row>
    <row r="238" spans="3:3">
      <c r="C238" s="69"/>
    </row>
    <row r="239" spans="3:3">
      <c r="C239" s="69"/>
    </row>
    <row r="240" spans="3:3">
      <c r="C240" s="69"/>
    </row>
    <row r="241" spans="3:3">
      <c r="C241" s="69"/>
    </row>
    <row r="242" spans="3:3">
      <c r="C242" s="69"/>
    </row>
    <row r="243" spans="3:3">
      <c r="C243" s="69"/>
    </row>
    <row r="244" spans="3:3">
      <c r="C244" s="69"/>
    </row>
    <row r="245" spans="3:3">
      <c r="C245" s="69"/>
    </row>
    <row r="246" spans="3:3">
      <c r="C246" s="69"/>
    </row>
    <row r="247" spans="3:3">
      <c r="C247" s="69"/>
    </row>
    <row r="248" spans="3:3">
      <c r="C248" s="69"/>
    </row>
    <row r="249" spans="3:3">
      <c r="C249" s="69"/>
    </row>
    <row r="250" spans="3:3">
      <c r="C250" s="69"/>
    </row>
    <row r="251" spans="3:3">
      <c r="C251" s="69"/>
    </row>
    <row r="252" spans="3:3">
      <c r="C252" s="69"/>
    </row>
    <row r="253" spans="3:3">
      <c r="C253" s="69"/>
    </row>
    <row r="254" spans="3:3">
      <c r="C254" s="69"/>
    </row>
    <row r="255" spans="3:3">
      <c r="C255" s="69"/>
    </row>
    <row r="256" spans="3:3">
      <c r="C256" s="69"/>
    </row>
    <row r="257" spans="3:3">
      <c r="C257" s="69"/>
    </row>
    <row r="258" spans="3:3">
      <c r="C258" s="69"/>
    </row>
    <row r="259" spans="3:3">
      <c r="C259" s="69"/>
    </row>
    <row r="260" spans="3:3">
      <c r="C260" s="69"/>
    </row>
    <row r="261" spans="3:3">
      <c r="C261" s="69"/>
    </row>
    <row r="262" spans="3:3">
      <c r="C262" s="69"/>
    </row>
    <row r="263" spans="3:3">
      <c r="C263" s="69"/>
    </row>
    <row r="264" spans="3:3">
      <c r="C264" s="69"/>
    </row>
    <row r="265" spans="3:3">
      <c r="C265" s="69"/>
    </row>
    <row r="266" spans="3:3">
      <c r="C266" s="69"/>
    </row>
    <row r="267" spans="3:3">
      <c r="C267" s="69"/>
    </row>
    <row r="268" spans="3:3">
      <c r="C268" s="69"/>
    </row>
    <row r="269" spans="3:3">
      <c r="C269" s="69"/>
    </row>
    <row r="270" spans="3:3">
      <c r="C270" s="69"/>
    </row>
    <row r="271" spans="3:3">
      <c r="C271" s="69"/>
    </row>
    <row r="272" spans="3:3">
      <c r="C272" s="69"/>
    </row>
    <row r="273" spans="3:3">
      <c r="C273" s="69"/>
    </row>
    <row r="274" spans="3:3">
      <c r="C274" s="69"/>
    </row>
    <row r="275" spans="3:3">
      <c r="C275" s="69"/>
    </row>
    <row r="276" spans="3:3">
      <c r="C276" s="69"/>
    </row>
    <row r="277" spans="3:3">
      <c r="C277" s="69"/>
    </row>
    <row r="278" spans="3:3">
      <c r="C278" s="69"/>
    </row>
    <row r="279" spans="3:3">
      <c r="C279" s="69"/>
    </row>
    <row r="280" spans="3:3">
      <c r="C280" s="69"/>
    </row>
    <row r="281" spans="3:3">
      <c r="C281" s="69"/>
    </row>
    <row r="282" spans="3:3">
      <c r="C282" s="69"/>
    </row>
    <row r="283" spans="3:3">
      <c r="C283" s="69"/>
    </row>
    <row r="284" spans="3:3">
      <c r="C284" s="69"/>
    </row>
    <row r="285" spans="3:3">
      <c r="C285" s="69"/>
    </row>
    <row r="286" spans="3:3">
      <c r="C286" s="69"/>
    </row>
    <row r="287" spans="3:3">
      <c r="C287" s="69"/>
    </row>
    <row r="288" spans="3:3">
      <c r="C288" s="69"/>
    </row>
    <row r="289" spans="3:3">
      <c r="C289" s="69"/>
    </row>
    <row r="290" spans="3:3">
      <c r="C290" s="69"/>
    </row>
    <row r="291" spans="3:3">
      <c r="C291" s="69"/>
    </row>
    <row r="292" spans="3:3">
      <c r="C292" s="69"/>
    </row>
    <row r="293" spans="3:3">
      <c r="C293" s="69"/>
    </row>
    <row r="294" spans="3:3">
      <c r="C294" s="69"/>
    </row>
    <row r="295" spans="3:3">
      <c r="C295" s="69"/>
    </row>
    <row r="296" spans="3:3">
      <c r="C296" s="69"/>
    </row>
    <row r="297" spans="3:3">
      <c r="C297" s="69"/>
    </row>
    <row r="298" spans="3:3">
      <c r="C298" s="69"/>
    </row>
    <row r="299" spans="3:3">
      <c r="C299" s="69"/>
    </row>
    <row r="300" spans="3:3">
      <c r="C300" s="69"/>
    </row>
    <row r="301" spans="3:3">
      <c r="C301" s="69"/>
    </row>
    <row r="302" spans="3:3">
      <c r="C302" s="69"/>
    </row>
    <row r="303" spans="3:3">
      <c r="C303" s="69"/>
    </row>
    <row r="304" spans="3:3">
      <c r="C304" s="69"/>
    </row>
    <row r="305" spans="3:3">
      <c r="C305" s="69"/>
    </row>
    <row r="306" spans="3:3">
      <c r="C306" s="69"/>
    </row>
    <row r="307" spans="3:3">
      <c r="C307" s="69"/>
    </row>
    <row r="308" spans="3:3">
      <c r="C308" s="69"/>
    </row>
    <row r="309" spans="3:3">
      <c r="C309" s="69"/>
    </row>
    <row r="310" spans="3:3">
      <c r="C310" s="69"/>
    </row>
    <row r="311" spans="3:3">
      <c r="C311" s="69"/>
    </row>
    <row r="312" spans="3:3">
      <c r="C312" s="69"/>
    </row>
    <row r="313" spans="3:3">
      <c r="C313" s="69"/>
    </row>
    <row r="314" spans="3:3">
      <c r="C314" s="69"/>
    </row>
    <row r="315" spans="3:3">
      <c r="C315" s="69"/>
    </row>
    <row r="316" spans="3:3">
      <c r="C316" s="69"/>
    </row>
    <row r="317" spans="3:3">
      <c r="C317" s="69"/>
    </row>
    <row r="318" spans="3:3">
      <c r="C318" s="69"/>
    </row>
    <row r="319" spans="3:3">
      <c r="C319" s="69"/>
    </row>
    <row r="320" spans="3:3">
      <c r="C320" s="69"/>
    </row>
    <row r="321" spans="3:3">
      <c r="C321" s="69"/>
    </row>
    <row r="322" spans="3:3">
      <c r="C322" s="69"/>
    </row>
    <row r="323" spans="3:3">
      <c r="C323" s="69"/>
    </row>
    <row r="324" spans="3:3">
      <c r="C324" s="69"/>
    </row>
    <row r="325" spans="3:3">
      <c r="C325" s="69"/>
    </row>
    <row r="326" spans="3:3">
      <c r="C326" s="69"/>
    </row>
    <row r="327" spans="3:3">
      <c r="C327" s="69"/>
    </row>
    <row r="328" spans="3:3">
      <c r="C328" s="69"/>
    </row>
    <row r="329" spans="3:3">
      <c r="C329" s="69"/>
    </row>
    <row r="330" spans="3:3">
      <c r="C330" s="69"/>
    </row>
    <row r="331" spans="3:3">
      <c r="C331" s="69"/>
    </row>
    <row r="332" spans="3:3">
      <c r="C332" s="69"/>
    </row>
    <row r="333" spans="3:3">
      <c r="C333" s="69"/>
    </row>
    <row r="334" spans="3:3">
      <c r="C334" s="69"/>
    </row>
    <row r="335" spans="3:3">
      <c r="C335" s="69"/>
    </row>
    <row r="336" spans="3:3">
      <c r="C336" s="69"/>
    </row>
    <row r="337" spans="3:3">
      <c r="C337" s="69"/>
    </row>
    <row r="338" spans="3:3">
      <c r="C338" s="69"/>
    </row>
    <row r="339" spans="3:3">
      <c r="C339" s="69"/>
    </row>
    <row r="340" spans="3:3">
      <c r="C340" s="69"/>
    </row>
    <row r="341" spans="3:3">
      <c r="C341" s="69"/>
    </row>
    <row r="342" spans="3:3">
      <c r="C342" s="69"/>
    </row>
    <row r="343" spans="3:3">
      <c r="C343" s="69"/>
    </row>
    <row r="344" spans="3:3">
      <c r="C344" s="69"/>
    </row>
    <row r="345" spans="3:3">
      <c r="C345" s="69"/>
    </row>
    <row r="346" spans="3:3">
      <c r="C346" s="69"/>
    </row>
    <row r="347" spans="3:3">
      <c r="C347" s="69"/>
    </row>
    <row r="348" spans="3:3">
      <c r="C348" s="69"/>
    </row>
    <row r="349" spans="3:3">
      <c r="C349" s="69"/>
    </row>
    <row r="350" spans="3:3">
      <c r="C350" s="69"/>
    </row>
    <row r="351" spans="3:3">
      <c r="C351" s="69"/>
    </row>
    <row r="352" spans="3:3">
      <c r="C352" s="69"/>
    </row>
    <row r="353" spans="3:3">
      <c r="C353" s="69"/>
    </row>
    <row r="354" spans="3:3">
      <c r="C354" s="69"/>
    </row>
    <row r="355" spans="3:3">
      <c r="C355" s="69"/>
    </row>
    <row r="356" spans="3:3">
      <c r="C356" s="69"/>
    </row>
    <row r="357" spans="3:3">
      <c r="C357" s="69"/>
    </row>
    <row r="358" spans="3:3">
      <c r="C358" s="69"/>
    </row>
    <row r="359" spans="3:3">
      <c r="C359" s="69"/>
    </row>
    <row r="360" spans="3:3">
      <c r="C360" s="69"/>
    </row>
    <row r="361" spans="3:3">
      <c r="C361" s="69"/>
    </row>
    <row r="362" spans="3:3">
      <c r="C362" s="69"/>
    </row>
    <row r="363" spans="3:3">
      <c r="C363" s="69"/>
    </row>
    <row r="364" spans="3:3">
      <c r="C364" s="69"/>
    </row>
    <row r="365" spans="3:3">
      <c r="C365" s="69"/>
    </row>
    <row r="366" spans="3:3">
      <c r="C366" s="69"/>
    </row>
    <row r="367" spans="3:3">
      <c r="C367" s="69"/>
    </row>
    <row r="368" spans="3:3">
      <c r="C368" s="69"/>
    </row>
    <row r="369" spans="3:3">
      <c r="C369" s="69"/>
    </row>
    <row r="370" spans="3:3">
      <c r="C370" s="69"/>
    </row>
    <row r="371" spans="3:3">
      <c r="C371" s="69"/>
    </row>
    <row r="372" spans="3:3">
      <c r="C372" s="69"/>
    </row>
    <row r="373" spans="3:3">
      <c r="C373" s="69"/>
    </row>
    <row r="374" spans="3:3">
      <c r="C374" s="69"/>
    </row>
    <row r="375" spans="3:3">
      <c r="C375" s="69"/>
    </row>
    <row r="376" spans="3:3">
      <c r="C376" s="69"/>
    </row>
    <row r="377" spans="3:3">
      <c r="C377" s="69"/>
    </row>
    <row r="378" spans="3:3">
      <c r="C378" s="69"/>
    </row>
    <row r="379" spans="3:3">
      <c r="C379" s="69"/>
    </row>
    <row r="380" spans="3:3">
      <c r="C380" s="69"/>
    </row>
    <row r="381" spans="3:3">
      <c r="C381" s="69"/>
    </row>
    <row r="382" spans="3:3">
      <c r="C382" s="69"/>
    </row>
    <row r="383" spans="3:3">
      <c r="C383" s="69"/>
    </row>
    <row r="384" spans="3:3">
      <c r="C384" s="69"/>
    </row>
    <row r="385" spans="3:3">
      <c r="C385" s="69"/>
    </row>
    <row r="386" spans="3:3">
      <c r="C386" s="69"/>
    </row>
    <row r="387" spans="3:3">
      <c r="C387" s="69"/>
    </row>
    <row r="388" spans="3:3">
      <c r="C388" s="69"/>
    </row>
    <row r="389" spans="3:3">
      <c r="C389" s="69"/>
    </row>
    <row r="390" spans="3:3">
      <c r="C390" s="69"/>
    </row>
    <row r="391" spans="3:3">
      <c r="C391" s="69"/>
    </row>
    <row r="392" spans="3:3">
      <c r="C392" s="69"/>
    </row>
    <row r="393" spans="3:3">
      <c r="C393" s="69"/>
    </row>
    <row r="394" spans="3:3">
      <c r="C394" s="69"/>
    </row>
    <row r="395" spans="3:3">
      <c r="C395" s="69"/>
    </row>
    <row r="396" spans="3:3">
      <c r="C396" s="69"/>
    </row>
    <row r="397" spans="3:3">
      <c r="C397" s="69"/>
    </row>
    <row r="398" spans="3:3">
      <c r="C398" s="69"/>
    </row>
    <row r="399" spans="3:3">
      <c r="C399" s="69"/>
    </row>
    <row r="400" spans="3:3">
      <c r="C400" s="69"/>
    </row>
    <row r="401" spans="3:3">
      <c r="C401" s="69"/>
    </row>
    <row r="402" spans="3:3">
      <c r="C402" s="69"/>
    </row>
    <row r="403" spans="3:3">
      <c r="C403" s="69"/>
    </row>
    <row r="404" spans="3:3">
      <c r="C404" s="69"/>
    </row>
    <row r="405" spans="3:3">
      <c r="C405" s="69"/>
    </row>
    <row r="406" spans="3:3">
      <c r="C406" s="69"/>
    </row>
    <row r="407" spans="3:3">
      <c r="C407" s="69"/>
    </row>
    <row r="408" spans="3:3">
      <c r="C408" s="69"/>
    </row>
    <row r="409" spans="3:3">
      <c r="C409" s="69"/>
    </row>
    <row r="410" spans="3:3">
      <c r="C410" s="69"/>
    </row>
    <row r="411" spans="3:3">
      <c r="C411" s="69"/>
    </row>
    <row r="412" spans="3:3">
      <c r="C412" s="69"/>
    </row>
    <row r="413" spans="3:3">
      <c r="C413" s="69"/>
    </row>
    <row r="414" spans="3:3">
      <c r="C414" s="69"/>
    </row>
    <row r="415" spans="3:3">
      <c r="C415" s="69"/>
    </row>
    <row r="416" spans="3:3">
      <c r="C416" s="69"/>
    </row>
    <row r="417" spans="3:3">
      <c r="C417" s="69"/>
    </row>
    <row r="418" spans="3:3">
      <c r="C418" s="69"/>
    </row>
    <row r="419" spans="3:3">
      <c r="C419" s="69"/>
    </row>
    <row r="420" spans="3:3">
      <c r="C420" s="69"/>
    </row>
    <row r="421" spans="3:3">
      <c r="C421" s="69"/>
    </row>
    <row r="422" spans="3:3">
      <c r="C422" s="69"/>
    </row>
    <row r="423" spans="3:3">
      <c r="C423" s="69"/>
    </row>
    <row r="424" spans="3:3">
      <c r="C424" s="69"/>
    </row>
    <row r="425" spans="3:3">
      <c r="C425" s="69"/>
    </row>
    <row r="426" spans="3:3">
      <c r="C426" s="69"/>
    </row>
    <row r="427" spans="3:3">
      <c r="C427" s="69"/>
    </row>
    <row r="428" spans="3:3">
      <c r="C428" s="69"/>
    </row>
    <row r="429" spans="3:3">
      <c r="C429" s="69"/>
    </row>
    <row r="430" spans="3:3">
      <c r="C430" s="69"/>
    </row>
    <row r="431" spans="3:3">
      <c r="C431" s="69"/>
    </row>
    <row r="432" spans="3:3">
      <c r="C432" s="69"/>
    </row>
    <row r="433" spans="3:3">
      <c r="C433" s="69"/>
    </row>
    <row r="434" spans="3:3">
      <c r="C434" s="69"/>
    </row>
    <row r="435" spans="3:3">
      <c r="C435" s="69"/>
    </row>
    <row r="436" spans="3:3">
      <c r="C436" s="69"/>
    </row>
    <row r="437" spans="3:3">
      <c r="C437" s="69"/>
    </row>
    <row r="438" spans="3:3">
      <c r="C438" s="69"/>
    </row>
    <row r="439" spans="3:3">
      <c r="C439" s="69"/>
    </row>
    <row r="440" spans="3:3">
      <c r="C440" s="69"/>
    </row>
    <row r="441" spans="3:3">
      <c r="C441" s="69"/>
    </row>
    <row r="442" spans="3:3">
      <c r="C442" s="69"/>
    </row>
    <row r="443" spans="3:3">
      <c r="C443" s="69"/>
    </row>
    <row r="444" spans="3:3">
      <c r="C444" s="69"/>
    </row>
    <row r="445" spans="3:3">
      <c r="C445" s="69"/>
    </row>
    <row r="446" spans="3:3">
      <c r="C446" s="69"/>
    </row>
    <row r="447" spans="3:3">
      <c r="C447" s="69"/>
    </row>
    <row r="448" spans="3:3">
      <c r="C448" s="69"/>
    </row>
    <row r="449" spans="3:3">
      <c r="C449" s="69"/>
    </row>
    <row r="450" spans="3:3">
      <c r="C450" s="69"/>
    </row>
    <row r="451" spans="3:3">
      <c r="C451" s="69"/>
    </row>
    <row r="452" spans="3:3">
      <c r="C452" s="69"/>
    </row>
    <row r="453" spans="3:3">
      <c r="C453" s="69"/>
    </row>
    <row r="454" spans="3:3">
      <c r="C454" s="69"/>
    </row>
    <row r="455" spans="3:3">
      <c r="C455" s="69"/>
    </row>
    <row r="456" spans="3:3">
      <c r="C456" s="69"/>
    </row>
    <row r="457" spans="3:3">
      <c r="C457" s="69"/>
    </row>
    <row r="458" spans="3:3">
      <c r="C458" s="69"/>
    </row>
    <row r="459" spans="3:3">
      <c r="C459" s="69"/>
    </row>
    <row r="460" spans="3:3">
      <c r="C460" s="69"/>
    </row>
    <row r="461" spans="3:3">
      <c r="C461" s="69"/>
    </row>
    <row r="462" spans="3:3">
      <c r="C462" s="69"/>
    </row>
    <row r="463" spans="3:3">
      <c r="C463" s="69"/>
    </row>
    <row r="464" spans="3:3">
      <c r="C464" s="69"/>
    </row>
    <row r="465" spans="3:3">
      <c r="C465" s="69"/>
    </row>
    <row r="466" spans="3:3">
      <c r="C466" s="69"/>
    </row>
    <row r="467" spans="3:3">
      <c r="C467" s="69"/>
    </row>
    <row r="468" spans="3:3">
      <c r="C468" s="69"/>
    </row>
    <row r="469" spans="3:3">
      <c r="C469" s="69"/>
    </row>
    <row r="470" spans="3:3">
      <c r="C470" s="69"/>
    </row>
    <row r="471" spans="3:3">
      <c r="C471" s="69"/>
    </row>
    <row r="472" spans="3:3">
      <c r="C472" s="69"/>
    </row>
    <row r="473" spans="3:3">
      <c r="C473" s="69"/>
    </row>
    <row r="474" spans="3:3">
      <c r="C474" s="69"/>
    </row>
    <row r="475" spans="3:3">
      <c r="C475" s="69"/>
    </row>
    <row r="476" spans="3:3">
      <c r="C476" s="69"/>
    </row>
    <row r="477" spans="3:3">
      <c r="C477" s="69"/>
    </row>
    <row r="478" spans="3:3">
      <c r="C478" s="69"/>
    </row>
    <row r="479" spans="3:3">
      <c r="C479" s="69"/>
    </row>
    <row r="480" spans="3:3">
      <c r="C480" s="69"/>
    </row>
    <row r="481" spans="3:3">
      <c r="C481" s="69"/>
    </row>
    <row r="482" spans="3:3">
      <c r="C482" s="69"/>
    </row>
    <row r="483" spans="3:3">
      <c r="C483" s="69"/>
    </row>
    <row r="484" spans="3:3">
      <c r="C484" s="69"/>
    </row>
    <row r="485" spans="3:3">
      <c r="C485" s="69"/>
    </row>
    <row r="486" spans="3:3">
      <c r="C486" s="69"/>
    </row>
    <row r="487" spans="3:3">
      <c r="C487" s="69"/>
    </row>
    <row r="488" spans="3:3">
      <c r="C488" s="69"/>
    </row>
    <row r="489" spans="3:3">
      <c r="C489" s="69"/>
    </row>
    <row r="490" spans="3:3">
      <c r="C490" s="69"/>
    </row>
    <row r="491" spans="3:3">
      <c r="C491" s="69"/>
    </row>
    <row r="492" spans="3:3">
      <c r="C492" s="69"/>
    </row>
    <row r="493" spans="3:3">
      <c r="C493" s="69"/>
    </row>
    <row r="494" spans="3:3">
      <c r="C494" s="69"/>
    </row>
    <row r="495" spans="3:3">
      <c r="C495" s="69"/>
    </row>
    <row r="496" spans="3:3">
      <c r="C496" s="69"/>
    </row>
    <row r="497" spans="3:3">
      <c r="C497" s="69"/>
    </row>
    <row r="498" spans="3:3">
      <c r="C498" s="69"/>
    </row>
    <row r="499" spans="3:3">
      <c r="C499" s="69"/>
    </row>
    <row r="500" spans="3:3">
      <c r="C500" s="69"/>
    </row>
    <row r="501" spans="3:3">
      <c r="C501" s="69"/>
    </row>
    <row r="502" spans="3:3">
      <c r="C502" s="69"/>
    </row>
    <row r="503" spans="3:3">
      <c r="C503" s="69"/>
    </row>
    <row r="504" spans="3:3">
      <c r="C504" s="69"/>
    </row>
    <row r="505" spans="3:3">
      <c r="C505" s="69"/>
    </row>
    <row r="506" spans="3:3">
      <c r="C506" s="69"/>
    </row>
    <row r="507" spans="3:3">
      <c r="C507" s="69"/>
    </row>
    <row r="508" spans="3:3">
      <c r="C508" s="69"/>
    </row>
    <row r="509" spans="3:3">
      <c r="C509" s="69"/>
    </row>
    <row r="510" spans="3:3">
      <c r="C510" s="69"/>
    </row>
    <row r="511" spans="3:3">
      <c r="C511" s="69"/>
    </row>
    <row r="512" spans="3:3">
      <c r="C512" s="69"/>
    </row>
    <row r="513" spans="3:3">
      <c r="C513" s="69"/>
    </row>
    <row r="514" spans="3:3">
      <c r="C514" s="69"/>
    </row>
    <row r="515" spans="3:3">
      <c r="C515" s="69"/>
    </row>
    <row r="516" spans="3:3">
      <c r="C516" s="69"/>
    </row>
    <row r="517" spans="3:3">
      <c r="C517" s="69"/>
    </row>
    <row r="518" spans="3:3">
      <c r="C518" s="69"/>
    </row>
    <row r="519" spans="3:3">
      <c r="C519" s="69"/>
    </row>
    <row r="520" spans="3:3">
      <c r="C520" s="69"/>
    </row>
    <row r="521" spans="3:3">
      <c r="C521" s="69"/>
    </row>
    <row r="522" spans="3:3">
      <c r="C522" s="69"/>
    </row>
    <row r="523" spans="3:3">
      <c r="C523" s="69"/>
    </row>
    <row r="524" spans="3:3">
      <c r="C524" s="69"/>
    </row>
    <row r="525" spans="3:3">
      <c r="C525" s="69"/>
    </row>
    <row r="526" spans="3:3">
      <c r="C526" s="69"/>
    </row>
    <row r="527" spans="3:3">
      <c r="C527" s="69"/>
    </row>
    <row r="528" spans="3:3">
      <c r="C528" s="69"/>
    </row>
    <row r="529" spans="3:3">
      <c r="C529" s="69"/>
    </row>
    <row r="530" spans="3:3">
      <c r="C530" s="69"/>
    </row>
    <row r="531" spans="3:3">
      <c r="C531" s="69"/>
    </row>
    <row r="532" spans="3:3">
      <c r="C532" s="69"/>
    </row>
    <row r="533" spans="3:3">
      <c r="C533" s="69"/>
    </row>
    <row r="534" spans="3:3">
      <c r="C534" s="69"/>
    </row>
    <row r="535" spans="3:3">
      <c r="C535" s="69"/>
    </row>
    <row r="536" spans="3:3">
      <c r="C536" s="69"/>
    </row>
    <row r="537" spans="3:3">
      <c r="C537" s="69"/>
    </row>
    <row r="538" spans="3:3">
      <c r="C538" s="69"/>
    </row>
    <row r="539" spans="3:3">
      <c r="C539" s="69"/>
    </row>
    <row r="540" spans="3:3">
      <c r="C540" s="69"/>
    </row>
    <row r="541" spans="3:3">
      <c r="C541" s="69"/>
    </row>
    <row r="542" spans="3:3">
      <c r="C542" s="69"/>
    </row>
    <row r="543" spans="3:3">
      <c r="C543" s="69"/>
    </row>
    <row r="544" spans="3:3">
      <c r="C544" s="69"/>
    </row>
    <row r="545" spans="3:3">
      <c r="C545" s="69"/>
    </row>
    <row r="546" spans="3:3">
      <c r="C546" s="69"/>
    </row>
    <row r="547" spans="3:3">
      <c r="C547" s="69"/>
    </row>
    <row r="548" spans="3:3">
      <c r="C548" s="69"/>
    </row>
    <row r="549" spans="3:3">
      <c r="C549" s="69"/>
    </row>
    <row r="550" spans="3:3">
      <c r="C550" s="69"/>
    </row>
    <row r="551" spans="3:3">
      <c r="C551" s="69"/>
    </row>
    <row r="552" spans="3:3">
      <c r="C552" s="69"/>
    </row>
    <row r="553" spans="3:3">
      <c r="C553" s="69"/>
    </row>
    <row r="554" spans="3:3">
      <c r="C554" s="69"/>
    </row>
    <row r="555" spans="3:3">
      <c r="C555" s="69"/>
    </row>
    <row r="556" spans="3:3">
      <c r="C556" s="69"/>
    </row>
    <row r="557" spans="3:3">
      <c r="C557" s="69"/>
    </row>
    <row r="558" spans="3:3">
      <c r="C558" s="69"/>
    </row>
    <row r="559" spans="3:3">
      <c r="C559" s="69"/>
    </row>
    <row r="560" spans="3:3">
      <c r="C560" s="69"/>
    </row>
    <row r="561" spans="3:3">
      <c r="C561" s="69"/>
    </row>
    <row r="562" spans="3:3">
      <c r="C562" s="69"/>
    </row>
    <row r="563" spans="3:3">
      <c r="C563" s="69"/>
    </row>
    <row r="564" spans="3:3">
      <c r="C564" s="69"/>
    </row>
    <row r="565" spans="3:3">
      <c r="C565" s="69"/>
    </row>
    <row r="566" spans="3:3">
      <c r="C566" s="69"/>
    </row>
    <row r="567" spans="3:3">
      <c r="C567" s="69"/>
    </row>
    <row r="568" spans="3:3">
      <c r="C568" s="69"/>
    </row>
    <row r="569" spans="3:3">
      <c r="C569" s="69"/>
    </row>
    <row r="570" spans="3:3">
      <c r="C570" s="69"/>
    </row>
    <row r="571" spans="3:3">
      <c r="C571" s="69"/>
    </row>
    <row r="572" spans="3:3">
      <c r="C572" s="69"/>
    </row>
    <row r="573" spans="3:3">
      <c r="C573" s="69"/>
    </row>
    <row r="574" spans="3:3">
      <c r="C574" s="69"/>
    </row>
    <row r="575" spans="3:3">
      <c r="C575" s="69"/>
    </row>
    <row r="576" spans="3:3">
      <c r="C576" s="69"/>
    </row>
    <row r="577" spans="3:3">
      <c r="C577" s="69"/>
    </row>
    <row r="578" spans="3:3">
      <c r="C578" s="69"/>
    </row>
    <row r="579" spans="3:3">
      <c r="C579" s="69"/>
    </row>
    <row r="580" spans="3:3">
      <c r="C580" s="69"/>
    </row>
    <row r="581" spans="3:3">
      <c r="C581" s="69"/>
    </row>
    <row r="582" spans="3:3">
      <c r="C582" s="69"/>
    </row>
    <row r="583" spans="3:3">
      <c r="C583" s="69"/>
    </row>
    <row r="584" spans="3:3">
      <c r="C584" s="69"/>
    </row>
    <row r="585" spans="3:3">
      <c r="C585" s="69"/>
    </row>
    <row r="586" spans="3:3">
      <c r="C586" s="69"/>
    </row>
    <row r="587" spans="3:3">
      <c r="C587" s="69"/>
    </row>
    <row r="588" spans="3:3">
      <c r="C588" s="69"/>
    </row>
    <row r="589" spans="3:3">
      <c r="C589" s="69"/>
    </row>
    <row r="590" spans="3:3">
      <c r="C590" s="69"/>
    </row>
    <row r="591" spans="3:3">
      <c r="C591" s="69"/>
    </row>
    <row r="592" spans="3:3">
      <c r="C592" s="69"/>
    </row>
    <row r="593" spans="3:3">
      <c r="C593" s="69"/>
    </row>
    <row r="594" spans="3:3">
      <c r="C594" s="69"/>
    </row>
    <row r="595" spans="3:3">
      <c r="C595" s="69"/>
    </row>
    <row r="596" spans="3:3">
      <c r="C596" s="69"/>
    </row>
    <row r="597" spans="3:3">
      <c r="C597" s="69"/>
    </row>
    <row r="598" spans="3:3">
      <c r="C598" s="69"/>
    </row>
    <row r="599" spans="3:3">
      <c r="C599" s="69"/>
    </row>
    <row r="600" spans="3:3">
      <c r="C600" s="69"/>
    </row>
    <row r="601" spans="3:3">
      <c r="C601" s="69"/>
    </row>
    <row r="602" spans="3:3">
      <c r="C602" s="69"/>
    </row>
    <row r="603" spans="3:3">
      <c r="C603" s="69"/>
    </row>
    <row r="604" spans="3:3">
      <c r="C604" s="69"/>
    </row>
    <row r="605" spans="3:3">
      <c r="C605" s="69"/>
    </row>
    <row r="606" spans="3:3">
      <c r="C606" s="69"/>
    </row>
    <row r="607" spans="3:3">
      <c r="C607" s="69"/>
    </row>
    <row r="608" spans="3:3">
      <c r="C608" s="69"/>
    </row>
    <row r="609" spans="3:3">
      <c r="C609" s="69"/>
    </row>
    <row r="610" spans="3:3">
      <c r="C610" s="69"/>
    </row>
    <row r="611" spans="3:3">
      <c r="C611" s="69"/>
    </row>
    <row r="612" spans="3:3">
      <c r="C612" s="69"/>
    </row>
    <row r="613" spans="3:3">
      <c r="C613" s="69"/>
    </row>
    <row r="614" spans="3:3">
      <c r="C614" s="69"/>
    </row>
    <row r="615" spans="3:3">
      <c r="C615" s="69"/>
    </row>
    <row r="616" spans="3:3">
      <c r="C616" s="69"/>
    </row>
    <row r="617" spans="3:3">
      <c r="C617" s="69"/>
    </row>
    <row r="618" spans="3:3">
      <c r="C618" s="69"/>
    </row>
    <row r="619" spans="3:3">
      <c r="C619" s="69"/>
    </row>
    <row r="620" spans="3:3">
      <c r="C620" s="69"/>
    </row>
    <row r="621" spans="3:3">
      <c r="C621" s="69"/>
    </row>
    <row r="622" spans="3:3">
      <c r="C622" s="69"/>
    </row>
    <row r="623" spans="3:3">
      <c r="C623" s="69"/>
    </row>
    <row r="624" spans="3:3">
      <c r="C624" s="69"/>
    </row>
    <row r="625" spans="3:3">
      <c r="C625" s="69"/>
    </row>
    <row r="626" spans="3:3">
      <c r="C626" s="69"/>
    </row>
    <row r="627" spans="3:3">
      <c r="C627" s="69"/>
    </row>
    <row r="628" spans="3:3">
      <c r="C628" s="69"/>
    </row>
    <row r="629" spans="3:3">
      <c r="C629" s="69"/>
    </row>
    <row r="630" spans="3:3">
      <c r="C630" s="69"/>
    </row>
    <row r="631" spans="3:3">
      <c r="C631" s="69"/>
    </row>
    <row r="632" spans="3:3">
      <c r="C632" s="69"/>
    </row>
    <row r="633" spans="3:3">
      <c r="C633" s="69"/>
    </row>
    <row r="634" spans="3:3">
      <c r="C634" s="69"/>
    </row>
    <row r="635" spans="3:3">
      <c r="C635" s="69"/>
    </row>
    <row r="636" spans="3:3">
      <c r="C636" s="69"/>
    </row>
    <row r="637" spans="3:3">
      <c r="C637" s="69"/>
    </row>
    <row r="638" spans="3:3">
      <c r="C638" s="69"/>
    </row>
    <row r="639" spans="3:3">
      <c r="C639" s="69"/>
    </row>
    <row r="640" spans="3:3">
      <c r="C640" s="69"/>
    </row>
    <row r="641" spans="3:3">
      <c r="C641" s="69"/>
    </row>
    <row r="642" spans="3:3">
      <c r="C642" s="69"/>
    </row>
    <row r="643" spans="3:3">
      <c r="C643" s="69"/>
    </row>
    <row r="644" spans="3:3">
      <c r="C644" s="69"/>
    </row>
    <row r="645" spans="3:3">
      <c r="C645" s="69"/>
    </row>
    <row r="646" spans="3:3">
      <c r="C646" s="69"/>
    </row>
    <row r="647" spans="3:3">
      <c r="C647" s="69"/>
    </row>
    <row r="648" spans="3:3">
      <c r="C648" s="69"/>
    </row>
    <row r="649" spans="3:3">
      <c r="C649" s="69"/>
    </row>
    <row r="650" spans="3:3">
      <c r="C650" s="69"/>
    </row>
    <row r="651" spans="3:3">
      <c r="C651" s="69"/>
    </row>
    <row r="652" spans="3:3">
      <c r="C652" s="69"/>
    </row>
    <row r="653" spans="3:3">
      <c r="C653" s="69"/>
    </row>
    <row r="654" spans="3:3">
      <c r="C654" s="69"/>
    </row>
    <row r="655" spans="3:3">
      <c r="C655" s="69"/>
    </row>
    <row r="656" spans="3:3">
      <c r="C656" s="69"/>
    </row>
    <row r="657" spans="3:3">
      <c r="C657" s="69"/>
    </row>
    <row r="658" spans="3:3">
      <c r="C658" s="69"/>
    </row>
    <row r="659" spans="3:3">
      <c r="C659" s="69"/>
    </row>
    <row r="660" spans="3:3">
      <c r="C660" s="69"/>
    </row>
    <row r="661" spans="3:3">
      <c r="C661" s="69"/>
    </row>
    <row r="662" spans="3:3">
      <c r="C662" s="69"/>
    </row>
    <row r="663" spans="3:3">
      <c r="C663" s="69"/>
    </row>
    <row r="664" spans="3:3">
      <c r="C664" s="69"/>
    </row>
    <row r="665" spans="3:3">
      <c r="C665" s="69"/>
    </row>
    <row r="666" spans="3:3">
      <c r="C666" s="69"/>
    </row>
    <row r="667" spans="3:3">
      <c r="C667" s="69"/>
    </row>
    <row r="668" spans="3:3">
      <c r="C668" s="69"/>
    </row>
    <row r="669" spans="3:3">
      <c r="C669" s="69"/>
    </row>
    <row r="670" spans="3:3">
      <c r="C670" s="69"/>
    </row>
    <row r="671" spans="3:3">
      <c r="C671" s="69"/>
    </row>
    <row r="672" spans="3:3">
      <c r="C672" s="69"/>
    </row>
    <row r="673" spans="3:3">
      <c r="C673" s="69"/>
    </row>
    <row r="674" spans="3:3">
      <c r="C674" s="69"/>
    </row>
    <row r="675" spans="3:3">
      <c r="C675" s="69"/>
    </row>
    <row r="676" spans="3:3">
      <c r="C676" s="69"/>
    </row>
    <row r="677" spans="3:3">
      <c r="C677" s="69"/>
    </row>
    <row r="678" spans="3:3">
      <c r="C678" s="69"/>
    </row>
    <row r="679" spans="3:3">
      <c r="C679" s="69"/>
    </row>
    <row r="680" spans="3:3">
      <c r="C680" s="69"/>
    </row>
    <row r="681" spans="3:3">
      <c r="C681" s="69"/>
    </row>
    <row r="682" spans="3:3">
      <c r="C682" s="69"/>
    </row>
    <row r="683" spans="3:3">
      <c r="C683" s="69"/>
    </row>
    <row r="684" spans="3:3">
      <c r="C684" s="69"/>
    </row>
    <row r="685" spans="3:3">
      <c r="C685" s="69"/>
    </row>
    <row r="686" spans="3:3">
      <c r="C686" s="69"/>
    </row>
    <row r="687" spans="3:3">
      <c r="C687" s="69"/>
    </row>
    <row r="688" spans="3:3">
      <c r="C688" s="69"/>
    </row>
    <row r="689" spans="3:3">
      <c r="C689" s="69"/>
    </row>
    <row r="690" spans="3:3">
      <c r="C690" s="69"/>
    </row>
    <row r="691" spans="3:3">
      <c r="C691" s="69"/>
    </row>
    <row r="692" spans="3:3">
      <c r="C692" s="69"/>
    </row>
    <row r="693" spans="3:3">
      <c r="C693" s="69"/>
    </row>
    <row r="694" spans="3:3">
      <c r="C694" s="69"/>
    </row>
    <row r="695" spans="3:3">
      <c r="C695" s="69"/>
    </row>
    <row r="696" spans="3:3">
      <c r="C696" s="69"/>
    </row>
    <row r="697" spans="3:3">
      <c r="C697" s="69"/>
    </row>
    <row r="698" spans="3:3">
      <c r="C698" s="69"/>
    </row>
    <row r="699" spans="3:3">
      <c r="C699" s="69"/>
    </row>
    <row r="700" spans="3:3">
      <c r="C700" s="69"/>
    </row>
    <row r="701" spans="3:3">
      <c r="C701" s="69"/>
    </row>
    <row r="702" spans="3:3">
      <c r="C702" s="69"/>
    </row>
    <row r="703" spans="3:3">
      <c r="C703" s="69"/>
    </row>
    <row r="704" spans="3:3">
      <c r="C704" s="69"/>
    </row>
    <row r="705" spans="3:3">
      <c r="C705" s="69"/>
    </row>
    <row r="706" spans="3:3">
      <c r="C706" s="69"/>
    </row>
    <row r="707" spans="3:3">
      <c r="C707" s="69"/>
    </row>
    <row r="708" spans="3:3">
      <c r="C708" s="69"/>
    </row>
    <row r="709" spans="3:3">
      <c r="C709" s="69"/>
    </row>
    <row r="710" spans="3:3">
      <c r="C710" s="69"/>
    </row>
    <row r="711" spans="3:3">
      <c r="C711" s="69"/>
    </row>
    <row r="712" spans="3:3">
      <c r="C712" s="69"/>
    </row>
    <row r="713" spans="3:3">
      <c r="C713" s="69"/>
    </row>
    <row r="714" spans="3:3">
      <c r="C714" s="69"/>
    </row>
    <row r="715" spans="3:3">
      <c r="C715" s="69"/>
    </row>
    <row r="716" spans="3:3">
      <c r="C716" s="69"/>
    </row>
    <row r="717" spans="3:3">
      <c r="C717" s="69"/>
    </row>
    <row r="718" spans="3:3">
      <c r="C718" s="69"/>
    </row>
    <row r="719" spans="3:3">
      <c r="C719" s="69"/>
    </row>
    <row r="720" spans="3:3">
      <c r="C720" s="69"/>
    </row>
    <row r="721" spans="3:3">
      <c r="C721" s="69"/>
    </row>
    <row r="722" spans="3:3">
      <c r="C722" s="69"/>
    </row>
    <row r="723" spans="3:3">
      <c r="C723" s="69"/>
    </row>
    <row r="724" spans="3:3">
      <c r="C724" s="69"/>
    </row>
    <row r="725" spans="3:3">
      <c r="C725" s="69"/>
    </row>
    <row r="726" spans="3:3">
      <c r="C726" s="69"/>
    </row>
    <row r="727" spans="3:3">
      <c r="C727" s="69"/>
    </row>
    <row r="728" spans="3:3">
      <c r="C728" s="69"/>
    </row>
    <row r="729" spans="3:3">
      <c r="C729" s="69"/>
    </row>
    <row r="730" spans="3:3">
      <c r="C730" s="69"/>
    </row>
    <row r="731" spans="3:3">
      <c r="C731" s="69"/>
    </row>
    <row r="732" spans="3:3">
      <c r="C732" s="69"/>
    </row>
    <row r="733" spans="3:3">
      <c r="C733" s="69"/>
    </row>
    <row r="734" spans="3:3">
      <c r="C734" s="69"/>
    </row>
    <row r="735" spans="3:3">
      <c r="C735" s="69"/>
    </row>
    <row r="736" spans="3:3">
      <c r="C736" s="69"/>
    </row>
    <row r="737" spans="3:3">
      <c r="C737" s="69"/>
    </row>
    <row r="738" spans="3:3">
      <c r="C738" s="69"/>
    </row>
    <row r="739" spans="3:3">
      <c r="C739" s="69"/>
    </row>
    <row r="740" spans="3:3">
      <c r="C740" s="69"/>
    </row>
    <row r="741" spans="3:3">
      <c r="C741" s="69"/>
    </row>
    <row r="742" spans="3:3">
      <c r="C742" s="69"/>
    </row>
    <row r="743" spans="3:3">
      <c r="C743" s="69"/>
    </row>
    <row r="744" spans="3:3">
      <c r="C744" s="69"/>
    </row>
    <row r="745" spans="3:3">
      <c r="C745" s="69"/>
    </row>
    <row r="746" spans="3:3">
      <c r="C746" s="69"/>
    </row>
    <row r="747" spans="3:3">
      <c r="C747" s="69"/>
    </row>
    <row r="748" spans="3:3">
      <c r="C748" s="69"/>
    </row>
    <row r="749" spans="3:3">
      <c r="C749" s="69"/>
    </row>
    <row r="750" spans="3:3">
      <c r="C750" s="69"/>
    </row>
    <row r="751" spans="3:3">
      <c r="C751" s="69"/>
    </row>
    <row r="752" spans="3:3">
      <c r="C752" s="69"/>
    </row>
    <row r="753" spans="3:3">
      <c r="C753" s="69"/>
    </row>
    <row r="754" spans="3:3">
      <c r="C754" s="69"/>
    </row>
    <row r="755" spans="3:3">
      <c r="C755" s="69"/>
    </row>
    <row r="756" spans="3:3">
      <c r="C756" s="69"/>
    </row>
    <row r="757" spans="3:3">
      <c r="C757" s="69"/>
    </row>
    <row r="758" spans="3:3">
      <c r="C758" s="69"/>
    </row>
    <row r="759" spans="3:3">
      <c r="C759" s="69"/>
    </row>
    <row r="760" spans="3:3">
      <c r="C760" s="69"/>
    </row>
    <row r="761" spans="3:3">
      <c r="C761" s="69"/>
    </row>
    <row r="762" spans="3:3">
      <c r="C762" s="69"/>
    </row>
    <row r="763" spans="3:3">
      <c r="C763" s="69"/>
    </row>
    <row r="764" spans="3:3">
      <c r="C764" s="69"/>
    </row>
    <row r="765" spans="3:3">
      <c r="C765" s="69"/>
    </row>
    <row r="766" spans="3:3">
      <c r="C766" s="69"/>
    </row>
    <row r="767" spans="3:3">
      <c r="C767" s="69"/>
    </row>
    <row r="768" spans="3:3">
      <c r="C768" s="69"/>
    </row>
    <row r="769" spans="3:3">
      <c r="C769" s="69"/>
    </row>
    <row r="770" spans="3:3">
      <c r="C770" s="69"/>
    </row>
    <row r="771" spans="3:3">
      <c r="C771" s="69"/>
    </row>
    <row r="772" spans="3:3">
      <c r="C772" s="69"/>
    </row>
    <row r="773" spans="3:3">
      <c r="C773" s="69"/>
    </row>
    <row r="774" spans="3:3">
      <c r="C774" s="69"/>
    </row>
    <row r="775" spans="3:3">
      <c r="C775" s="69"/>
    </row>
    <row r="776" spans="3:3">
      <c r="C776" s="69"/>
    </row>
    <row r="777" spans="3:3">
      <c r="C777" s="69"/>
    </row>
    <row r="778" spans="3:3">
      <c r="C778" s="69"/>
    </row>
    <row r="779" spans="3:3">
      <c r="C779" s="69"/>
    </row>
    <row r="780" spans="3:3">
      <c r="C780" s="69"/>
    </row>
    <row r="781" spans="3:3">
      <c r="C781" s="69"/>
    </row>
    <row r="782" spans="3:3">
      <c r="C782" s="69"/>
    </row>
    <row r="783" spans="3:3">
      <c r="C783" s="69"/>
    </row>
    <row r="784" spans="3:3">
      <c r="C784" s="69"/>
    </row>
    <row r="785" spans="3:3">
      <c r="C785" s="69"/>
    </row>
    <row r="786" spans="3:3">
      <c r="C786" s="69"/>
    </row>
    <row r="787" spans="3:3">
      <c r="C787" s="69"/>
    </row>
    <row r="788" spans="3:3">
      <c r="C788" s="69"/>
    </row>
    <row r="789" spans="3:3">
      <c r="C789" s="69"/>
    </row>
    <row r="790" spans="3:3">
      <c r="C790" s="69"/>
    </row>
    <row r="791" spans="3:3">
      <c r="C791" s="69"/>
    </row>
    <row r="792" spans="3:3">
      <c r="C792" s="69"/>
    </row>
    <row r="793" spans="3:3">
      <c r="C793" s="69"/>
    </row>
    <row r="794" spans="3:3">
      <c r="C794" s="69"/>
    </row>
    <row r="795" spans="3:3">
      <c r="C795" s="69"/>
    </row>
    <row r="796" spans="3:3">
      <c r="C796" s="69"/>
    </row>
    <row r="797" spans="3:3">
      <c r="C797" s="69"/>
    </row>
    <row r="798" spans="3:3">
      <c r="C798" s="69"/>
    </row>
    <row r="799" spans="3:3">
      <c r="C799" s="69"/>
    </row>
    <row r="800" spans="3:3">
      <c r="C800" s="69"/>
    </row>
    <row r="801" spans="3:3">
      <c r="C801" s="69"/>
    </row>
    <row r="802" spans="3:3">
      <c r="C802" s="69"/>
    </row>
    <row r="803" spans="3:3">
      <c r="C803" s="69"/>
    </row>
    <row r="804" spans="3:3">
      <c r="C804" s="69"/>
    </row>
    <row r="805" spans="3:3">
      <c r="C805" s="69"/>
    </row>
    <row r="806" spans="3:3">
      <c r="C806" s="69"/>
    </row>
    <row r="807" spans="3:3">
      <c r="C807" s="69"/>
    </row>
    <row r="808" spans="3:3">
      <c r="C808" s="69"/>
    </row>
    <row r="809" spans="3:3">
      <c r="C809" s="69"/>
    </row>
    <row r="810" spans="3:3">
      <c r="C810" s="69"/>
    </row>
    <row r="811" spans="3:3">
      <c r="C811" s="69"/>
    </row>
    <row r="812" spans="3:3">
      <c r="C812" s="69"/>
    </row>
    <row r="813" spans="3:3">
      <c r="C813" s="69"/>
    </row>
    <row r="814" spans="3:3">
      <c r="C814" s="69"/>
    </row>
    <row r="815" spans="3:3">
      <c r="C815" s="69"/>
    </row>
    <row r="816" spans="3:3">
      <c r="C816" s="69"/>
    </row>
    <row r="817" spans="3:3">
      <c r="C817" s="69"/>
    </row>
    <row r="818" spans="3:3">
      <c r="C818" s="69"/>
    </row>
    <row r="819" spans="3:3">
      <c r="C819" s="69"/>
    </row>
    <row r="820" spans="3:3">
      <c r="C820" s="69"/>
    </row>
    <row r="821" spans="3:3">
      <c r="C821" s="69"/>
    </row>
    <row r="822" spans="3:3">
      <c r="C822" s="69"/>
    </row>
    <row r="823" spans="3:3">
      <c r="C823" s="69"/>
    </row>
    <row r="824" spans="3:3">
      <c r="C824" s="69"/>
    </row>
    <row r="825" spans="3:3">
      <c r="C825" s="69"/>
    </row>
    <row r="826" spans="3:3">
      <c r="C826" s="69"/>
    </row>
    <row r="827" spans="3:3">
      <c r="C827" s="69"/>
    </row>
    <row r="828" spans="3:3">
      <c r="C828" s="69"/>
    </row>
    <row r="829" spans="3:3">
      <c r="C829" s="69"/>
    </row>
    <row r="830" spans="3:3">
      <c r="C830" s="69"/>
    </row>
    <row r="831" spans="3:3">
      <c r="C831" s="69"/>
    </row>
    <row r="832" spans="3:3">
      <c r="C832" s="69"/>
    </row>
    <row r="833" spans="3:3">
      <c r="C833" s="69"/>
    </row>
    <row r="834" spans="3:3">
      <c r="C834" s="69"/>
    </row>
    <row r="835" spans="3:3">
      <c r="C835" s="69"/>
    </row>
    <row r="836" spans="3:3">
      <c r="C836" s="69"/>
    </row>
    <row r="837" spans="3:3">
      <c r="C837" s="69"/>
    </row>
    <row r="838" spans="3:3">
      <c r="C838" s="69"/>
    </row>
    <row r="839" spans="3:3">
      <c r="C839" s="69"/>
    </row>
    <row r="840" spans="3:3">
      <c r="C840" s="69"/>
    </row>
    <row r="841" spans="3:3">
      <c r="C841" s="69"/>
    </row>
    <row r="842" spans="3:3">
      <c r="C842" s="69"/>
    </row>
    <row r="843" spans="3:3">
      <c r="C843" s="69"/>
    </row>
    <row r="844" spans="3:3">
      <c r="C844" s="69"/>
    </row>
    <row r="845" spans="3:3">
      <c r="C845" s="69"/>
    </row>
    <row r="846" spans="3:3">
      <c r="C846" s="69"/>
    </row>
    <row r="847" spans="3:3">
      <c r="C847" s="69"/>
    </row>
    <row r="848" spans="3:3">
      <c r="C848" s="69"/>
    </row>
    <row r="849" spans="3:3">
      <c r="C849" s="69"/>
    </row>
    <row r="850" spans="3:3">
      <c r="C850" s="69"/>
    </row>
    <row r="851" spans="3:3">
      <c r="C851" s="69"/>
    </row>
    <row r="852" spans="3:3">
      <c r="C852" s="69"/>
    </row>
    <row r="853" spans="3:3">
      <c r="C853" s="69"/>
    </row>
    <row r="854" spans="3:3">
      <c r="C854" s="69"/>
    </row>
    <row r="855" spans="3:3">
      <c r="C855" s="69"/>
    </row>
    <row r="856" spans="3:3">
      <c r="C856" s="69"/>
    </row>
    <row r="857" spans="3:3">
      <c r="C857" s="69"/>
    </row>
    <row r="858" spans="3:3">
      <c r="C858" s="69"/>
    </row>
    <row r="859" spans="3:3">
      <c r="C859" s="69"/>
    </row>
    <row r="860" spans="3:3">
      <c r="C860" s="69"/>
    </row>
    <row r="861" spans="3:3">
      <c r="C861" s="69"/>
    </row>
    <row r="862" spans="3:3">
      <c r="C862" s="69"/>
    </row>
    <row r="863" spans="3:3">
      <c r="C863" s="69"/>
    </row>
    <row r="864" spans="3:3">
      <c r="C864" s="69"/>
    </row>
    <row r="865" spans="3:3">
      <c r="C865" s="69"/>
    </row>
    <row r="866" spans="3:3">
      <c r="C866" s="69"/>
    </row>
    <row r="867" spans="3:3">
      <c r="C867" s="69"/>
    </row>
    <row r="868" spans="3:3">
      <c r="C868" s="69"/>
    </row>
    <row r="869" spans="3:3">
      <c r="C869" s="69"/>
    </row>
    <row r="870" spans="3:3">
      <c r="C870" s="69"/>
    </row>
    <row r="871" spans="3:3">
      <c r="C871" s="69"/>
    </row>
    <row r="872" spans="3:3">
      <c r="C872" s="69"/>
    </row>
    <row r="873" spans="3:3">
      <c r="C873" s="69"/>
    </row>
    <row r="874" spans="3:3">
      <c r="C874" s="69"/>
    </row>
    <row r="875" spans="3:3">
      <c r="C875" s="69"/>
    </row>
    <row r="876" spans="3:3">
      <c r="C876" s="69"/>
    </row>
    <row r="877" spans="3:3">
      <c r="C877" s="69"/>
    </row>
    <row r="878" spans="3:3">
      <c r="C878" s="69"/>
    </row>
    <row r="879" spans="3:3">
      <c r="C879" s="69"/>
    </row>
    <row r="880" spans="3:3">
      <c r="C880" s="69"/>
    </row>
    <row r="881" spans="3:3">
      <c r="C881" s="69"/>
    </row>
    <row r="882" spans="3:3">
      <c r="C882" s="69"/>
    </row>
    <row r="883" spans="3:3">
      <c r="C883" s="69"/>
    </row>
    <row r="884" spans="3:3">
      <c r="C884" s="69"/>
    </row>
    <row r="885" spans="3:3">
      <c r="C885" s="69"/>
    </row>
    <row r="886" spans="3:3">
      <c r="C886" s="69"/>
    </row>
    <row r="887" spans="3:3">
      <c r="C887" s="69"/>
    </row>
    <row r="888" spans="3:3">
      <c r="C888" s="69"/>
    </row>
    <row r="889" spans="3:3">
      <c r="C889" s="69"/>
    </row>
    <row r="890" spans="3:3">
      <c r="C890" s="69"/>
    </row>
    <row r="891" spans="3:3">
      <c r="C891" s="69"/>
    </row>
    <row r="892" spans="3:3">
      <c r="C892" s="69"/>
    </row>
    <row r="893" spans="3:3">
      <c r="C893" s="69"/>
    </row>
    <row r="894" spans="3:3">
      <c r="C894" s="69"/>
    </row>
    <row r="895" spans="3:3">
      <c r="C895" s="69"/>
    </row>
    <row r="896" spans="3:3">
      <c r="C896" s="69"/>
    </row>
    <row r="897" spans="3:3">
      <c r="C897" s="69"/>
    </row>
    <row r="898" spans="3:3">
      <c r="C898" s="69"/>
    </row>
    <row r="899" spans="3:3">
      <c r="C899" s="69"/>
    </row>
    <row r="900" spans="3:3">
      <c r="C900" s="69"/>
    </row>
    <row r="901" spans="3:3">
      <c r="C901" s="69"/>
    </row>
    <row r="902" spans="3:3">
      <c r="C902" s="69"/>
    </row>
    <row r="903" spans="3:3">
      <c r="C903" s="69"/>
    </row>
    <row r="904" spans="3:3">
      <c r="C904" s="69"/>
    </row>
    <row r="905" spans="3:3">
      <c r="C905" s="69"/>
    </row>
    <row r="906" spans="3:3">
      <c r="C906" s="69"/>
    </row>
    <row r="907" spans="3:3">
      <c r="C907" s="69"/>
    </row>
    <row r="908" spans="3:3">
      <c r="C908" s="69"/>
    </row>
    <row r="909" spans="3:3">
      <c r="C909" s="69"/>
    </row>
    <row r="910" spans="3:3">
      <c r="C910" s="69"/>
    </row>
    <row r="911" spans="3:3">
      <c r="C911" s="69"/>
    </row>
    <row r="912" spans="3:3">
      <c r="C912" s="69"/>
    </row>
    <row r="913" spans="3:3">
      <c r="C913" s="69"/>
    </row>
    <row r="914" spans="3:3">
      <c r="C914" s="69"/>
    </row>
    <row r="915" spans="3:3">
      <c r="C915" s="69"/>
    </row>
    <row r="916" spans="3:3">
      <c r="C916" s="69"/>
    </row>
    <row r="917" spans="3:3">
      <c r="C917" s="69"/>
    </row>
    <row r="918" spans="3:3">
      <c r="C918" s="69"/>
    </row>
    <row r="919" spans="3:3">
      <c r="C919" s="69"/>
    </row>
    <row r="920" spans="3:3">
      <c r="C920" s="69"/>
    </row>
    <row r="921" spans="3:3">
      <c r="C921" s="69"/>
    </row>
    <row r="922" spans="3:3">
      <c r="C922" s="69"/>
    </row>
    <row r="923" spans="3:3">
      <c r="C923" s="69"/>
    </row>
    <row r="924" spans="3:3">
      <c r="C924" s="69"/>
    </row>
    <row r="925" spans="3:3">
      <c r="C925" s="69"/>
    </row>
    <row r="926" spans="3:3">
      <c r="C926" s="69"/>
    </row>
    <row r="927" spans="3:3">
      <c r="C927" s="69"/>
    </row>
    <row r="928" spans="3:3">
      <c r="C928" s="69"/>
    </row>
    <row r="929" spans="3:3">
      <c r="C929" s="69"/>
    </row>
    <row r="930" spans="3:3">
      <c r="C930" s="69"/>
    </row>
    <row r="931" spans="3:3">
      <c r="C931" s="69"/>
    </row>
    <row r="932" spans="3:3">
      <c r="C932" s="69"/>
    </row>
    <row r="933" spans="3:3">
      <c r="C933" s="69"/>
    </row>
    <row r="934" spans="3:3">
      <c r="C934" s="69"/>
    </row>
    <row r="935" spans="3:3">
      <c r="C935" s="69"/>
    </row>
    <row r="936" spans="3:3">
      <c r="C936" s="69"/>
    </row>
    <row r="937" spans="3:3">
      <c r="C937" s="69"/>
    </row>
    <row r="938" spans="3:3">
      <c r="C938" s="69"/>
    </row>
    <row r="939" spans="3:3">
      <c r="C939" s="69"/>
    </row>
    <row r="940" spans="3:3">
      <c r="C940" s="69"/>
    </row>
    <row r="941" spans="3:3">
      <c r="C941" s="69"/>
    </row>
    <row r="942" spans="3:3">
      <c r="C942" s="69"/>
    </row>
    <row r="943" spans="3:3">
      <c r="C943" s="69"/>
    </row>
    <row r="944" spans="3:3">
      <c r="C944" s="69"/>
    </row>
    <row r="945" spans="3:3">
      <c r="C945" s="69"/>
    </row>
    <row r="946" spans="3:3">
      <c r="C946" s="69"/>
    </row>
    <row r="947" spans="3:3">
      <c r="C947" s="69"/>
    </row>
    <row r="948" spans="3:3">
      <c r="C948" s="69"/>
    </row>
    <row r="949" spans="3:3">
      <c r="C949" s="69"/>
    </row>
    <row r="950" spans="3:3">
      <c r="C950" s="69"/>
    </row>
    <row r="951" spans="3:3">
      <c r="C951" s="69"/>
    </row>
    <row r="952" spans="3:3">
      <c r="C952" s="69"/>
    </row>
    <row r="953" spans="3:3">
      <c r="C953" s="69"/>
    </row>
    <row r="954" spans="3:3">
      <c r="C954" s="69"/>
    </row>
    <row r="955" spans="3:3">
      <c r="C955" s="69"/>
    </row>
    <row r="956" spans="3:3">
      <c r="C956" s="69"/>
    </row>
    <row r="957" spans="3:3">
      <c r="C957" s="69"/>
    </row>
    <row r="958" spans="3:3">
      <c r="C958" s="69"/>
    </row>
    <row r="959" spans="3:3">
      <c r="C959" s="69"/>
    </row>
    <row r="960" spans="3:3">
      <c r="C960" s="69"/>
    </row>
    <row r="961" spans="3:3">
      <c r="C961" s="69"/>
    </row>
    <row r="962" spans="3:3">
      <c r="C962" s="69"/>
    </row>
    <row r="963" spans="3:3">
      <c r="C963" s="69"/>
    </row>
    <row r="964" spans="3:3">
      <c r="C964" s="69"/>
    </row>
    <row r="965" spans="3:3">
      <c r="C965" s="69"/>
    </row>
    <row r="966" spans="3:3">
      <c r="C966" s="69"/>
    </row>
    <row r="967" spans="3:3">
      <c r="C967" s="69"/>
    </row>
    <row r="968" spans="3:3">
      <c r="C968" s="69"/>
    </row>
    <row r="969" spans="3:3">
      <c r="C969" s="69"/>
    </row>
    <row r="970" spans="3:3">
      <c r="C970" s="69"/>
    </row>
    <row r="971" spans="3:3">
      <c r="C971" s="69"/>
    </row>
    <row r="972" spans="3:3">
      <c r="C972" s="69"/>
    </row>
    <row r="973" spans="3:3">
      <c r="C973" s="69"/>
    </row>
    <row r="974" spans="3:3">
      <c r="C974" s="69"/>
    </row>
    <row r="975" spans="3:3">
      <c r="C975" s="69"/>
    </row>
    <row r="976" spans="3:3">
      <c r="C976" s="69"/>
    </row>
    <row r="977" spans="3:3">
      <c r="C977" s="69"/>
    </row>
    <row r="978" spans="3:3">
      <c r="C978" s="69"/>
    </row>
    <row r="979" spans="3:3">
      <c r="C979" s="69"/>
    </row>
    <row r="980" spans="3:3">
      <c r="C980" s="69"/>
    </row>
    <row r="981" spans="3:3">
      <c r="C981" s="69"/>
    </row>
    <row r="982" spans="3:3">
      <c r="C982" s="69"/>
    </row>
    <row r="983" spans="3:3">
      <c r="C983" s="69"/>
    </row>
    <row r="984" spans="3:3">
      <c r="C984" s="69"/>
    </row>
    <row r="985" spans="3:3">
      <c r="C985" s="69"/>
    </row>
    <row r="986" spans="3:3">
      <c r="C986" s="69"/>
    </row>
    <row r="987" spans="3:3">
      <c r="C987" s="69"/>
    </row>
    <row r="988" spans="3:3">
      <c r="C988" s="69"/>
    </row>
    <row r="989" spans="3:3">
      <c r="C989" s="69"/>
    </row>
    <row r="990" spans="3:3">
      <c r="C990" s="69"/>
    </row>
    <row r="991" spans="3:3">
      <c r="C991" s="69"/>
    </row>
    <row r="992" spans="3:3">
      <c r="C992" s="69"/>
    </row>
    <row r="993" spans="3:3">
      <c r="C993" s="69"/>
    </row>
    <row r="994" spans="3:3">
      <c r="C994" s="69"/>
    </row>
    <row r="995" spans="3:3">
      <c r="C995" s="69"/>
    </row>
    <row r="996" spans="3:3">
      <c r="C996" s="69"/>
    </row>
    <row r="997" spans="3:3">
      <c r="C997" s="69"/>
    </row>
    <row r="998" spans="3:3">
      <c r="C998" s="69"/>
    </row>
    <row r="999" spans="3:3">
      <c r="C999" s="69"/>
    </row>
    <row r="1000" spans="3:3">
      <c r="C1000" s="69"/>
    </row>
    <row r="1001" spans="3:3">
      <c r="C1001" s="69"/>
    </row>
    <row r="1002" spans="3:3">
      <c r="C1002" s="69"/>
    </row>
    <row r="1003" spans="3:3">
      <c r="C1003" s="69"/>
    </row>
    <row r="1004" spans="3:3">
      <c r="C1004" s="69"/>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99"/>
  <sheetViews>
    <sheetView workbookViewId="0"/>
  </sheetViews>
  <sheetFormatPr defaultColWidth="14.453125" defaultRowHeight="15" customHeight="1"/>
  <cols>
    <col min="1" max="1" width="21.90625" customWidth="1"/>
    <col min="2" max="44" width="15.54296875" customWidth="1"/>
  </cols>
  <sheetData>
    <row r="1" spans="1:44" ht="14.25" customHeight="1">
      <c r="A1" s="86" t="s">
        <v>32</v>
      </c>
      <c r="B1" s="10">
        <v>2020</v>
      </c>
      <c r="C1" s="10">
        <v>2021</v>
      </c>
      <c r="D1" s="10">
        <v>2022</v>
      </c>
      <c r="E1" s="10">
        <v>2023</v>
      </c>
      <c r="F1" s="10">
        <v>2024</v>
      </c>
      <c r="G1" s="10">
        <v>2025</v>
      </c>
      <c r="H1" s="10">
        <v>2026</v>
      </c>
      <c r="I1" s="10">
        <v>2027</v>
      </c>
      <c r="J1" s="10">
        <v>2028</v>
      </c>
      <c r="K1" s="10">
        <v>2029</v>
      </c>
      <c r="L1" s="10">
        <v>2030</v>
      </c>
      <c r="M1" s="10">
        <v>2031</v>
      </c>
      <c r="N1" s="10">
        <v>2032</v>
      </c>
      <c r="O1" s="10">
        <v>2033</v>
      </c>
      <c r="P1" s="10">
        <v>2034</v>
      </c>
      <c r="Q1" s="10">
        <v>2035</v>
      </c>
      <c r="R1" s="10">
        <v>2036</v>
      </c>
      <c r="S1" s="10">
        <v>2037</v>
      </c>
      <c r="T1" s="10">
        <v>2038</v>
      </c>
      <c r="U1" s="10">
        <v>2039</v>
      </c>
      <c r="V1" s="10">
        <v>2040</v>
      </c>
      <c r="W1" s="10">
        <v>2041</v>
      </c>
      <c r="X1" s="10">
        <v>2042</v>
      </c>
      <c r="Y1" s="10">
        <v>2043</v>
      </c>
      <c r="Z1" s="10">
        <v>2044</v>
      </c>
      <c r="AA1" s="10">
        <v>2045</v>
      </c>
      <c r="AB1" s="10">
        <v>2046</v>
      </c>
      <c r="AC1" s="10">
        <v>2047</v>
      </c>
      <c r="AD1" s="10">
        <v>2048</v>
      </c>
      <c r="AE1" s="10">
        <v>2049</v>
      </c>
      <c r="AF1" s="10">
        <v>2050</v>
      </c>
      <c r="AG1" s="10">
        <v>2051</v>
      </c>
      <c r="AH1" s="10">
        <v>2052</v>
      </c>
      <c r="AI1" s="10">
        <v>2053</v>
      </c>
      <c r="AJ1" s="10">
        <v>2054</v>
      </c>
      <c r="AK1" s="10">
        <v>2055</v>
      </c>
      <c r="AL1" s="10">
        <v>2056</v>
      </c>
      <c r="AM1" s="10">
        <v>2057</v>
      </c>
      <c r="AN1" s="10">
        <v>2058</v>
      </c>
      <c r="AO1" s="10">
        <v>2059</v>
      </c>
      <c r="AP1" s="10">
        <v>2060</v>
      </c>
      <c r="AQ1" s="10">
        <v>2061</v>
      </c>
      <c r="AR1" s="10">
        <v>2062</v>
      </c>
    </row>
    <row r="2" spans="1:44" ht="14.25" customHeight="1">
      <c r="A2" s="86" t="s">
        <v>78</v>
      </c>
      <c r="B2" s="10">
        <v>1300</v>
      </c>
      <c r="C2" s="87">
        <v>2400</v>
      </c>
      <c r="D2" s="88">
        <v>2448</v>
      </c>
      <c r="E2" s="88">
        <f t="shared" ref="E2:AR2" si="0">D2*E4</f>
        <v>2496.96</v>
      </c>
      <c r="F2" s="88">
        <f t="shared" si="0"/>
        <v>2546.8992000000003</v>
      </c>
      <c r="G2" s="88">
        <f t="shared" si="0"/>
        <v>2597.8371840000004</v>
      </c>
      <c r="H2" s="88">
        <f t="shared" si="0"/>
        <v>2649.7939276800007</v>
      </c>
      <c r="I2" s="88">
        <f t="shared" si="0"/>
        <v>2702.7898062336008</v>
      </c>
      <c r="J2" s="88">
        <f t="shared" si="0"/>
        <v>2756.845602358273</v>
      </c>
      <c r="K2" s="88">
        <f t="shared" si="0"/>
        <v>2811.9825144054385</v>
      </c>
      <c r="L2" s="88">
        <f t="shared" si="0"/>
        <v>2868.2221646935473</v>
      </c>
      <c r="M2" s="88">
        <f t="shared" si="0"/>
        <v>2925.5866079874181</v>
      </c>
      <c r="N2" s="88">
        <f t="shared" si="0"/>
        <v>2984.0983401471667</v>
      </c>
      <c r="O2" s="88">
        <f t="shared" si="0"/>
        <v>3043.7803069501101</v>
      </c>
      <c r="P2" s="88">
        <f t="shared" si="0"/>
        <v>3104.6559130891123</v>
      </c>
      <c r="Q2" s="88">
        <f t="shared" si="0"/>
        <v>3166.7490313508947</v>
      </c>
      <c r="R2" s="88">
        <f t="shared" si="0"/>
        <v>3230.0840119779127</v>
      </c>
      <c r="S2" s="88">
        <f t="shared" si="0"/>
        <v>3294.6856922174711</v>
      </c>
      <c r="T2" s="88">
        <f t="shared" si="0"/>
        <v>3360.5794060618205</v>
      </c>
      <c r="U2" s="88">
        <f t="shared" si="0"/>
        <v>3427.7909941830571</v>
      </c>
      <c r="V2" s="88">
        <f t="shared" si="0"/>
        <v>3496.3468140667183</v>
      </c>
      <c r="W2" s="88">
        <f t="shared" si="0"/>
        <v>3566.2737503480525</v>
      </c>
      <c r="X2" s="88">
        <f t="shared" si="0"/>
        <v>3637.5992253550135</v>
      </c>
      <c r="Y2" s="88">
        <f t="shared" si="0"/>
        <v>3710.3512098621136</v>
      </c>
      <c r="Z2" s="88">
        <f t="shared" si="0"/>
        <v>3784.558234059356</v>
      </c>
      <c r="AA2" s="88">
        <f t="shared" si="0"/>
        <v>3860.2493987405433</v>
      </c>
      <c r="AB2" s="88">
        <f t="shared" si="0"/>
        <v>3937.4543867153543</v>
      </c>
      <c r="AC2" s="88">
        <f t="shared" si="0"/>
        <v>4016.2034744496614</v>
      </c>
      <c r="AD2" s="88">
        <f t="shared" si="0"/>
        <v>4096.5275439386551</v>
      </c>
      <c r="AE2" s="88">
        <f t="shared" si="0"/>
        <v>4178.458094817428</v>
      </c>
      <c r="AF2" s="88">
        <f t="shared" si="0"/>
        <v>4262.0272567137763</v>
      </c>
      <c r="AG2" s="88">
        <f t="shared" si="0"/>
        <v>4347.2678018480519</v>
      </c>
      <c r="AH2" s="88">
        <f t="shared" si="0"/>
        <v>4434.2131578850131</v>
      </c>
      <c r="AI2" s="88">
        <f t="shared" si="0"/>
        <v>4522.8974210427132</v>
      </c>
      <c r="AJ2" s="88">
        <f t="shared" si="0"/>
        <v>4613.3553694635675</v>
      </c>
      <c r="AK2" s="88">
        <f t="shared" si="0"/>
        <v>4705.6224768528391</v>
      </c>
      <c r="AL2" s="88">
        <f t="shared" si="0"/>
        <v>4799.7349263898959</v>
      </c>
      <c r="AM2" s="88">
        <f t="shared" si="0"/>
        <v>4895.7296249176943</v>
      </c>
      <c r="AN2" s="88">
        <f t="shared" si="0"/>
        <v>4993.6442174160484</v>
      </c>
      <c r="AO2" s="88">
        <f t="shared" si="0"/>
        <v>5093.5171017643697</v>
      </c>
      <c r="AP2" s="88">
        <f t="shared" si="0"/>
        <v>5195.3874437996574</v>
      </c>
      <c r="AQ2" s="88">
        <f t="shared" si="0"/>
        <v>5299.2951926756505</v>
      </c>
      <c r="AR2" s="88">
        <f t="shared" si="0"/>
        <v>5405.2810965291637</v>
      </c>
    </row>
    <row r="3" spans="1:44" ht="14.25" customHeight="1">
      <c r="A3" s="89" t="s">
        <v>79</v>
      </c>
      <c r="B3" s="9">
        <v>289</v>
      </c>
      <c r="C3" s="9">
        <v>284</v>
      </c>
      <c r="D3" s="9">
        <v>284</v>
      </c>
      <c r="E3" s="9">
        <v>284</v>
      </c>
      <c r="F3" s="9">
        <v>284</v>
      </c>
      <c r="G3" s="9">
        <v>284</v>
      </c>
      <c r="H3" s="9">
        <v>284</v>
      </c>
      <c r="I3" s="9">
        <v>284</v>
      </c>
      <c r="J3" s="9">
        <v>284</v>
      </c>
      <c r="K3" s="9">
        <v>284</v>
      </c>
      <c r="L3" s="9">
        <v>284</v>
      </c>
      <c r="M3" s="9">
        <v>284</v>
      </c>
      <c r="N3" s="9">
        <v>284</v>
      </c>
      <c r="O3" s="9">
        <v>284</v>
      </c>
      <c r="P3" s="9">
        <v>284</v>
      </c>
      <c r="Q3" s="9">
        <v>284</v>
      </c>
      <c r="R3" s="9">
        <v>284</v>
      </c>
      <c r="S3" s="9">
        <v>284</v>
      </c>
      <c r="T3" s="9">
        <v>284</v>
      </c>
      <c r="U3" s="9">
        <v>284</v>
      </c>
      <c r="V3" s="9">
        <v>284</v>
      </c>
      <c r="W3" s="9">
        <v>284</v>
      </c>
      <c r="X3" s="9">
        <v>284</v>
      </c>
      <c r="Y3" s="9">
        <v>284</v>
      </c>
      <c r="Z3" s="9">
        <v>284</v>
      </c>
      <c r="AA3" s="9">
        <v>284</v>
      </c>
      <c r="AB3" s="9">
        <v>284</v>
      </c>
      <c r="AC3" s="9">
        <v>284</v>
      </c>
      <c r="AD3" s="9">
        <v>284</v>
      </c>
      <c r="AE3" s="9">
        <v>284</v>
      </c>
      <c r="AF3" s="9">
        <v>284</v>
      </c>
      <c r="AG3" s="9">
        <v>284</v>
      </c>
      <c r="AH3" s="9">
        <v>284</v>
      </c>
      <c r="AI3" s="9">
        <v>284</v>
      </c>
      <c r="AJ3" s="9">
        <v>284</v>
      </c>
      <c r="AK3" s="9">
        <v>284</v>
      </c>
      <c r="AL3" s="9">
        <v>284</v>
      </c>
      <c r="AM3" s="9">
        <v>284</v>
      </c>
      <c r="AN3" s="9">
        <v>284</v>
      </c>
      <c r="AO3" s="9">
        <v>284</v>
      </c>
      <c r="AP3" s="9">
        <v>284</v>
      </c>
      <c r="AQ3" s="9">
        <v>284</v>
      </c>
      <c r="AR3" s="9">
        <v>284</v>
      </c>
    </row>
    <row r="4" spans="1:44" ht="14.25" customHeight="1">
      <c r="A4" s="90" t="s">
        <v>80</v>
      </c>
      <c r="B4" s="91"/>
      <c r="C4" s="92">
        <v>1.02</v>
      </c>
      <c r="D4" s="92">
        <v>1.02</v>
      </c>
      <c r="E4" s="92">
        <v>1.02</v>
      </c>
      <c r="F4" s="92">
        <v>1.02</v>
      </c>
      <c r="G4" s="92">
        <v>1.02</v>
      </c>
      <c r="H4" s="92">
        <v>1.02</v>
      </c>
      <c r="I4" s="92">
        <v>1.02</v>
      </c>
      <c r="J4" s="92">
        <v>1.02</v>
      </c>
      <c r="K4" s="92">
        <v>1.02</v>
      </c>
      <c r="L4" s="92">
        <v>1.02</v>
      </c>
      <c r="M4" s="92">
        <v>1.02</v>
      </c>
      <c r="N4" s="92">
        <v>1.02</v>
      </c>
      <c r="O4" s="92">
        <v>1.02</v>
      </c>
      <c r="P4" s="92">
        <v>1.02</v>
      </c>
      <c r="Q4" s="92">
        <v>1.02</v>
      </c>
      <c r="R4" s="92">
        <v>1.02</v>
      </c>
      <c r="S4" s="92">
        <v>1.02</v>
      </c>
      <c r="T4" s="92">
        <v>1.02</v>
      </c>
      <c r="U4" s="92">
        <v>1.02</v>
      </c>
      <c r="V4" s="92">
        <v>1.02</v>
      </c>
      <c r="W4" s="92">
        <v>1.02</v>
      </c>
      <c r="X4" s="92">
        <v>1.02</v>
      </c>
      <c r="Y4" s="92">
        <v>1.02</v>
      </c>
      <c r="Z4" s="92">
        <v>1.02</v>
      </c>
      <c r="AA4" s="92">
        <v>1.02</v>
      </c>
      <c r="AB4" s="92">
        <v>1.02</v>
      </c>
      <c r="AC4" s="92">
        <v>1.02</v>
      </c>
      <c r="AD4" s="92">
        <v>1.02</v>
      </c>
      <c r="AE4" s="92">
        <v>1.02</v>
      </c>
      <c r="AF4" s="92">
        <v>1.02</v>
      </c>
      <c r="AG4" s="92">
        <v>1.02</v>
      </c>
      <c r="AH4" s="92">
        <v>1.02</v>
      </c>
      <c r="AI4" s="92">
        <v>1.02</v>
      </c>
      <c r="AJ4" s="92">
        <v>1.02</v>
      </c>
      <c r="AK4" s="92">
        <v>1.02</v>
      </c>
      <c r="AL4" s="92">
        <v>1.02</v>
      </c>
      <c r="AM4" s="92">
        <v>1.02</v>
      </c>
      <c r="AN4" s="92">
        <v>1.02</v>
      </c>
      <c r="AO4" s="92">
        <v>1.02</v>
      </c>
      <c r="AP4" s="92">
        <v>1.02</v>
      </c>
      <c r="AQ4" s="92">
        <v>1.02</v>
      </c>
      <c r="AR4" s="92">
        <v>1.02</v>
      </c>
    </row>
    <row r="5" spans="1:44" ht="14.25" customHeight="1">
      <c r="A5" s="93" t="s">
        <v>81</v>
      </c>
      <c r="B5" s="6">
        <f t="shared" ref="B5:AR5" si="1">B3*B2</f>
        <v>375700</v>
      </c>
      <c r="C5" s="6">
        <f t="shared" si="1"/>
        <v>681600</v>
      </c>
      <c r="D5" s="6">
        <f t="shared" si="1"/>
        <v>695232</v>
      </c>
      <c r="E5" s="6">
        <f t="shared" si="1"/>
        <v>709136.64</v>
      </c>
      <c r="F5" s="6">
        <f t="shared" si="1"/>
        <v>723319.37280000013</v>
      </c>
      <c r="G5" s="6">
        <f t="shared" si="1"/>
        <v>737785.7602560001</v>
      </c>
      <c r="H5" s="6">
        <f t="shared" si="1"/>
        <v>752541.47546112025</v>
      </c>
      <c r="I5" s="6">
        <f t="shared" si="1"/>
        <v>767592.30497034267</v>
      </c>
      <c r="J5" s="6">
        <f t="shared" si="1"/>
        <v>782944.1510697495</v>
      </c>
      <c r="K5" s="6">
        <f t="shared" si="1"/>
        <v>798603.03409114457</v>
      </c>
      <c r="L5" s="6">
        <f t="shared" si="1"/>
        <v>814575.09477296739</v>
      </c>
      <c r="M5" s="6">
        <f t="shared" si="1"/>
        <v>830866.59666842676</v>
      </c>
      <c r="N5" s="6">
        <f t="shared" si="1"/>
        <v>847483.92860179534</v>
      </c>
      <c r="O5" s="6">
        <f t="shared" si="1"/>
        <v>864433.60717383132</v>
      </c>
      <c r="P5" s="6">
        <f t="shared" si="1"/>
        <v>881722.27931730787</v>
      </c>
      <c r="Q5" s="6">
        <f t="shared" si="1"/>
        <v>899356.72490365407</v>
      </c>
      <c r="R5" s="6">
        <f t="shared" si="1"/>
        <v>917343.85940172721</v>
      </c>
      <c r="S5" s="6">
        <f t="shared" si="1"/>
        <v>935690.7365897618</v>
      </c>
      <c r="T5" s="6">
        <f t="shared" si="1"/>
        <v>954404.55132155702</v>
      </c>
      <c r="U5" s="6">
        <f t="shared" si="1"/>
        <v>973492.64234798821</v>
      </c>
      <c r="V5" s="6">
        <f t="shared" si="1"/>
        <v>992962.49519494793</v>
      </c>
      <c r="W5" s="6">
        <f t="shared" si="1"/>
        <v>1012821.745098847</v>
      </c>
      <c r="X5" s="6">
        <f t="shared" si="1"/>
        <v>1033078.1800008238</v>
      </c>
      <c r="Y5" s="6">
        <f t="shared" si="1"/>
        <v>1053739.7436008402</v>
      </c>
      <c r="Z5" s="6">
        <f t="shared" si="1"/>
        <v>1074814.5384728571</v>
      </c>
      <c r="AA5" s="6">
        <f t="shared" si="1"/>
        <v>1096310.8292423142</v>
      </c>
      <c r="AB5" s="6">
        <f t="shared" si="1"/>
        <v>1118237.0458271606</v>
      </c>
      <c r="AC5" s="6">
        <f t="shared" si="1"/>
        <v>1140601.7867437038</v>
      </c>
      <c r="AD5" s="6">
        <f t="shared" si="1"/>
        <v>1163413.822478578</v>
      </c>
      <c r="AE5" s="6">
        <f t="shared" si="1"/>
        <v>1186682.0989281496</v>
      </c>
      <c r="AF5" s="6">
        <f t="shared" si="1"/>
        <v>1210415.7409067124</v>
      </c>
      <c r="AG5" s="6">
        <f t="shared" si="1"/>
        <v>1234624.0557248467</v>
      </c>
      <c r="AH5" s="6">
        <f t="shared" si="1"/>
        <v>1259316.5368393436</v>
      </c>
      <c r="AI5" s="6">
        <f t="shared" si="1"/>
        <v>1284502.8675761304</v>
      </c>
      <c r="AJ5" s="6">
        <f t="shared" si="1"/>
        <v>1310192.9249276533</v>
      </c>
      <c r="AK5" s="6">
        <f t="shared" si="1"/>
        <v>1336396.7834262063</v>
      </c>
      <c r="AL5" s="6">
        <f t="shared" si="1"/>
        <v>1363124.7190947304</v>
      </c>
      <c r="AM5" s="6">
        <f t="shared" si="1"/>
        <v>1390387.2134766253</v>
      </c>
      <c r="AN5" s="6">
        <f t="shared" si="1"/>
        <v>1418194.9577461577</v>
      </c>
      <c r="AO5" s="6">
        <f t="shared" si="1"/>
        <v>1446558.856901081</v>
      </c>
      <c r="AP5" s="6">
        <f t="shared" si="1"/>
        <v>1475490.0340391027</v>
      </c>
      <c r="AQ5" s="6">
        <f t="shared" si="1"/>
        <v>1504999.8347198847</v>
      </c>
      <c r="AR5" s="6">
        <f t="shared" si="1"/>
        <v>1535099.8314142826</v>
      </c>
    </row>
    <row r="6" spans="1:44" ht="14.25" customHeight="1"/>
    <row r="8" spans="1:44" ht="14.25" customHeight="1"/>
    <row r="9" spans="1:44" ht="14.25" customHeight="1">
      <c r="A9" s="3" t="s">
        <v>82</v>
      </c>
    </row>
    <row r="10" spans="1:44" ht="14.25" customHeight="1">
      <c r="A10" s="94" t="s">
        <v>83</v>
      </c>
      <c r="B10" s="6">
        <f>SUM(Asfalt!D20:D22)</f>
        <v>-2994750</v>
      </c>
      <c r="C10" s="6">
        <v>-3054645</v>
      </c>
      <c r="D10" s="6">
        <v>-3115737.9</v>
      </c>
      <c r="E10" s="6">
        <v>-3178052.6579999998</v>
      </c>
      <c r="F10" s="6">
        <v>-3241613.7110000001</v>
      </c>
      <c r="G10" s="6">
        <v>-3306445.9849999999</v>
      </c>
      <c r="H10" s="6">
        <v>-3372574.9049999998</v>
      </c>
      <c r="I10" s="6">
        <v>-3440026.4029999999</v>
      </c>
      <c r="J10" s="6">
        <v>-3508826.9309999999</v>
      </c>
      <c r="K10" s="6">
        <v>-3579003.47</v>
      </c>
      <c r="L10" s="6">
        <v>-3650583.5389999999</v>
      </c>
      <c r="M10" s="6">
        <v>-3723595.21</v>
      </c>
      <c r="N10" s="6">
        <v>-3798067.1140000001</v>
      </c>
      <c r="O10" s="6">
        <v>-3874028.4569999999</v>
      </c>
      <c r="P10" s="6">
        <v>-3951509.0260000001</v>
      </c>
      <c r="Q10" s="6">
        <v>-4030539.2059999998</v>
      </c>
      <c r="R10" s="6">
        <v>-4111149.99</v>
      </c>
      <c r="S10" s="6">
        <v>-4193372.99</v>
      </c>
      <c r="T10" s="6">
        <v>-4277240.45</v>
      </c>
      <c r="U10" s="6">
        <v>-4362785.2589999996</v>
      </c>
      <c r="V10" s="6">
        <v>-4450040.9639999997</v>
      </c>
      <c r="W10" s="6">
        <v>-4539041.7829999998</v>
      </c>
      <c r="X10" s="6">
        <v>-4629822.6189999999</v>
      </c>
      <c r="Y10" s="6">
        <v>-4722419.0710000005</v>
      </c>
      <c r="Z10" s="6">
        <v>-4816867.4529999997</v>
      </c>
      <c r="AA10" s="6">
        <v>-4913204.8020000001</v>
      </c>
      <c r="AB10" s="6">
        <v>-5011468.898</v>
      </c>
      <c r="AC10" s="6">
        <v>-5111698.2759999996</v>
      </c>
      <c r="AD10" s="6">
        <v>-5213932.2410000004</v>
      </c>
      <c r="AE10" s="6">
        <v>-5318210.8859999999</v>
      </c>
      <c r="AF10" s="6">
        <v>-5424575.1040000003</v>
      </c>
      <c r="AG10" s="6">
        <v>-5533066.6059999997</v>
      </c>
      <c r="AH10" s="6">
        <v>-5643727.9380000001</v>
      </c>
      <c r="AI10" s="6">
        <v>-5756602.4970000004</v>
      </c>
      <c r="AJ10" s="6">
        <v>-5871734.5470000003</v>
      </c>
      <c r="AK10" s="6">
        <v>-5989169.2379999999</v>
      </c>
      <c r="AL10" s="6">
        <v>-6108952.6229999997</v>
      </c>
      <c r="AM10" s="6">
        <v>-6231131.6749999998</v>
      </c>
      <c r="AN10" s="6">
        <v>-6355754.3090000004</v>
      </c>
      <c r="AO10" s="6">
        <v>-6482869.3949999996</v>
      </c>
      <c r="AP10" s="6">
        <v>-6612526.7829999998</v>
      </c>
      <c r="AQ10" s="6">
        <v>-6744777.318</v>
      </c>
      <c r="AR10" s="6">
        <v>-6879672.8650000002</v>
      </c>
    </row>
    <row r="11" spans="1:44" ht="14.25" customHeight="1">
      <c r="A11" s="94" t="s">
        <v>84</v>
      </c>
      <c r="B11" s="6">
        <f>Asfalt!D23</f>
        <v>-681000</v>
      </c>
      <c r="C11" s="6">
        <v>-694620</v>
      </c>
      <c r="D11" s="6">
        <v>-708512.4</v>
      </c>
      <c r="E11" s="6">
        <v>-722682.64800000004</v>
      </c>
      <c r="F11" s="6">
        <v>-737136.30099999998</v>
      </c>
      <c r="G11" s="6">
        <v>-751879.027</v>
      </c>
      <c r="H11" s="6">
        <v>-766916.60750000004</v>
      </c>
      <c r="I11" s="6">
        <v>-782254.93969999999</v>
      </c>
      <c r="J11" s="6">
        <v>-797900.03850000002</v>
      </c>
      <c r="K11" s="6">
        <v>-813858.0392</v>
      </c>
      <c r="L11" s="6">
        <v>-830135.2</v>
      </c>
      <c r="M11" s="6">
        <v>-846737.90399999998</v>
      </c>
      <c r="N11" s="6">
        <v>-863672.66209999996</v>
      </c>
      <c r="O11" s="6">
        <v>-880946.11529999995</v>
      </c>
      <c r="P11" s="6">
        <v>-898565.03760000004</v>
      </c>
      <c r="Q11" s="6">
        <v>-916536.33840000001</v>
      </c>
      <c r="R11" s="6">
        <v>-934867.06519999995</v>
      </c>
      <c r="S11" s="6">
        <v>-953564.40650000004</v>
      </c>
      <c r="T11" s="6">
        <v>-972635.69460000005</v>
      </c>
      <c r="U11" s="6">
        <v>-992088.40850000002</v>
      </c>
      <c r="V11" s="6">
        <v>-1011930.177</v>
      </c>
      <c r="W11" s="6">
        <v>-1032168.78</v>
      </c>
      <c r="X11" s="6">
        <v>-1052812.156</v>
      </c>
      <c r="Y11" s="6">
        <v>-1073868.399</v>
      </c>
      <c r="Z11" s="6">
        <v>-1095345.767</v>
      </c>
      <c r="AA11" s="6">
        <v>-1117252.682</v>
      </c>
      <c r="AB11" s="6">
        <v>-1139597.736</v>
      </c>
      <c r="AC11" s="6">
        <v>-1162389.6910000001</v>
      </c>
      <c r="AD11" s="6">
        <v>-1185637.4839999999</v>
      </c>
      <c r="AE11" s="6">
        <v>-1209350.2339999999</v>
      </c>
      <c r="AF11" s="6">
        <v>-1233537.2390000001</v>
      </c>
      <c r="AG11" s="6">
        <v>-1258207.9839999999</v>
      </c>
      <c r="AH11" s="6">
        <v>-1283372.1429999999</v>
      </c>
      <c r="AI11" s="6">
        <v>-1309039.5859999999</v>
      </c>
      <c r="AJ11" s="6">
        <v>-1335220.378</v>
      </c>
      <c r="AK11" s="6">
        <v>-1361924.7849999999</v>
      </c>
      <c r="AL11" s="6">
        <v>-1389163.281</v>
      </c>
      <c r="AM11" s="6">
        <v>-1416946.547</v>
      </c>
      <c r="AN11" s="6">
        <v>-1445285.4779999999</v>
      </c>
      <c r="AO11" s="6">
        <v>-1474191.1869999999</v>
      </c>
      <c r="AP11" s="6">
        <v>-1503675.0109999999</v>
      </c>
      <c r="AQ11" s="6">
        <v>-1533748.5109999999</v>
      </c>
      <c r="AR11" s="6">
        <v>-1564423.4809999999</v>
      </c>
    </row>
    <row r="12" spans="1:44" ht="14.25" customHeight="1">
      <c r="A12" s="94" t="s">
        <v>11</v>
      </c>
      <c r="B12" s="6">
        <f>SUM(Asfalt!D24:D26)</f>
        <v>-2857965</v>
      </c>
      <c r="C12" s="6">
        <v>-2915124.3</v>
      </c>
      <c r="D12" s="6">
        <v>-2973426.7859999998</v>
      </c>
      <c r="E12" s="6">
        <v>-3032895.3220000002</v>
      </c>
      <c r="F12" s="6">
        <v>-3093553.2280000001</v>
      </c>
      <c r="G12" s="6">
        <v>-3155424.2930000001</v>
      </c>
      <c r="H12" s="6">
        <v>-3218532.7790000001</v>
      </c>
      <c r="I12" s="6">
        <v>-3282903.4339999999</v>
      </c>
      <c r="J12" s="6">
        <v>-3348561.503</v>
      </c>
      <c r="K12" s="6">
        <v>-3415532.733</v>
      </c>
      <c r="L12" s="6">
        <v>-3483843.3879999998</v>
      </c>
      <c r="M12" s="6">
        <v>-3553520.2549999999</v>
      </c>
      <c r="N12" s="6">
        <v>-3624590.66</v>
      </c>
      <c r="O12" s="6">
        <v>-3697082.4739999999</v>
      </c>
      <c r="P12" s="6">
        <v>-3771024.1230000001</v>
      </c>
      <c r="Q12" s="6">
        <v>-3846444.6060000001</v>
      </c>
      <c r="R12" s="6">
        <v>-3923373.4980000001</v>
      </c>
      <c r="S12" s="6">
        <v>-4001840.9679999999</v>
      </c>
      <c r="T12" s="6">
        <v>-4081877.787</v>
      </c>
      <c r="U12" s="6">
        <v>-4163515.3429999999</v>
      </c>
      <c r="V12" s="6">
        <v>-4246785.6500000004</v>
      </c>
      <c r="W12" s="6">
        <v>-4331721.3629999999</v>
      </c>
      <c r="X12" s="6">
        <v>-4418355.79</v>
      </c>
      <c r="Y12" s="6">
        <v>-4506722.9060000004</v>
      </c>
      <c r="Z12" s="6">
        <v>-4596857.3640000001</v>
      </c>
      <c r="AA12" s="6">
        <v>-4688794.5109999999</v>
      </c>
      <c r="AB12" s="6">
        <v>-4782570.4009999996</v>
      </c>
      <c r="AC12" s="6">
        <v>-4878221.8090000004</v>
      </c>
      <c r="AD12" s="6">
        <v>-4975786.2450000001</v>
      </c>
      <c r="AE12" s="6">
        <v>-5075301.97</v>
      </c>
      <c r="AF12" s="6">
        <v>-5176808.01</v>
      </c>
      <c r="AG12" s="6">
        <v>-5280344.17</v>
      </c>
      <c r="AH12" s="6">
        <v>-5385951.0530000003</v>
      </c>
      <c r="AI12" s="6">
        <v>-5493670.074</v>
      </c>
      <c r="AJ12" s="6">
        <v>-5603543.4759999998</v>
      </c>
      <c r="AK12" s="6">
        <v>-5715614.3449999997</v>
      </c>
      <c r="AL12" s="6">
        <v>-5829926.6320000002</v>
      </c>
      <c r="AM12" s="6">
        <v>-5946525.165</v>
      </c>
      <c r="AN12" s="6">
        <v>-6065455.6679999996</v>
      </c>
      <c r="AO12" s="6">
        <v>-6186764.7819999997</v>
      </c>
      <c r="AP12" s="6">
        <v>-6310500.0769999996</v>
      </c>
      <c r="AQ12" s="6">
        <v>-6436710.0789999999</v>
      </c>
      <c r="AR12" s="6">
        <v>-6565444.2800000003</v>
      </c>
    </row>
    <row r="13" spans="1:44" ht="14.25" customHeight="1">
      <c r="A13" s="94" t="s">
        <v>12</v>
      </c>
      <c r="B13" s="6">
        <f>Asfalt!D27</f>
        <v>-274350</v>
      </c>
      <c r="C13" s="6">
        <v>-279837</v>
      </c>
      <c r="D13" s="6">
        <v>-285433.74</v>
      </c>
      <c r="E13" s="6">
        <v>-291142.41480000003</v>
      </c>
      <c r="F13" s="6">
        <v>-296965.26309999998</v>
      </c>
      <c r="G13" s="6">
        <v>-302904.56839999999</v>
      </c>
      <c r="H13" s="6">
        <v>-308962.65970000002</v>
      </c>
      <c r="I13" s="6">
        <v>-315141.9129</v>
      </c>
      <c r="J13" s="6">
        <v>-321444.7512</v>
      </c>
      <c r="K13" s="6">
        <v>-327873.64620000002</v>
      </c>
      <c r="L13" s="6">
        <v>-334431.11910000001</v>
      </c>
      <c r="M13" s="6">
        <v>-341119.7415</v>
      </c>
      <c r="N13" s="6">
        <v>-347942.13630000001</v>
      </c>
      <c r="O13" s="6">
        <v>-354900.9791</v>
      </c>
      <c r="P13" s="6">
        <v>-361998.99859999999</v>
      </c>
      <c r="Q13" s="6">
        <v>-369238.97859999997</v>
      </c>
      <c r="R13" s="6">
        <v>-376623.75819999998</v>
      </c>
      <c r="S13" s="6">
        <v>-384156.23340000003</v>
      </c>
      <c r="T13" s="6">
        <v>-391839.35800000001</v>
      </c>
      <c r="U13" s="6">
        <v>-399676.14520000003</v>
      </c>
      <c r="V13" s="6">
        <v>-407669.66810000001</v>
      </c>
      <c r="W13" s="6">
        <v>-415823.06140000001</v>
      </c>
      <c r="X13" s="6">
        <v>-424139.52269999997</v>
      </c>
      <c r="Y13" s="6">
        <v>-432622.31310000003</v>
      </c>
      <c r="Z13" s="6">
        <v>-441274.75939999998</v>
      </c>
      <c r="AA13" s="6">
        <v>-450100.25459999999</v>
      </c>
      <c r="AB13" s="6">
        <v>-459102.2597</v>
      </c>
      <c r="AC13" s="6">
        <v>-468284.30489999999</v>
      </c>
      <c r="AD13" s="6">
        <v>-477649.99099999998</v>
      </c>
      <c r="AE13" s="6">
        <v>-487202.99080000003</v>
      </c>
      <c r="AF13" s="6">
        <v>-496947.05060000002</v>
      </c>
      <c r="AG13" s="6">
        <v>-506885.99160000001</v>
      </c>
      <c r="AH13" s="6">
        <v>-517023.71139999997</v>
      </c>
      <c r="AI13" s="6">
        <v>-527364.18570000003</v>
      </c>
      <c r="AJ13" s="6">
        <v>-537911.46939999994</v>
      </c>
      <c r="AK13" s="6">
        <v>-548669.69880000001</v>
      </c>
      <c r="AL13" s="6">
        <v>-559643.09270000004</v>
      </c>
      <c r="AM13" s="6">
        <v>-570835.95460000006</v>
      </c>
      <c r="AN13" s="6">
        <v>-582252.67370000004</v>
      </c>
      <c r="AO13" s="6">
        <v>-593897.72719999996</v>
      </c>
      <c r="AP13" s="6">
        <v>-605775.68169999996</v>
      </c>
      <c r="AQ13" s="6">
        <v>-617891.19530000002</v>
      </c>
      <c r="AR13" s="6">
        <v>-630249.01930000004</v>
      </c>
    </row>
    <row r="14" spans="1:44" ht="14.25" customHeight="1"/>
    <row r="15" spans="1:44" ht="14.25" customHeight="1"/>
    <row r="16" spans="1:4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pageMargins left="0.7" right="0.7" top="0.75" bottom="0.75" header="0" footer="0"/>
  <pageSetup orientation="landscape"/>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001"/>
  <sheetViews>
    <sheetView workbookViewId="0">
      <selection activeCell="H33" sqref="H33"/>
    </sheetView>
  </sheetViews>
  <sheetFormatPr defaultColWidth="14.453125" defaultRowHeight="15" customHeight="1"/>
  <cols>
    <col min="3" max="3" width="6" customWidth="1"/>
    <col min="4" max="4" width="5" customWidth="1"/>
    <col min="5" max="5" width="6.6328125" customWidth="1"/>
  </cols>
  <sheetData>
    <row r="1" spans="1:5">
      <c r="A1" s="96" t="s">
        <v>32</v>
      </c>
      <c r="B1" s="97" t="s">
        <v>85</v>
      </c>
      <c r="C1" s="97" t="s">
        <v>86</v>
      </c>
      <c r="D1" s="97" t="s">
        <v>87</v>
      </c>
      <c r="E1" s="97" t="s">
        <v>88</v>
      </c>
    </row>
    <row r="2" spans="1:5">
      <c r="A2" s="98" t="s">
        <v>89</v>
      </c>
      <c r="B2" s="99">
        <f t="shared" ref="B2:B18" si="0">C2/C$18</f>
        <v>0.1547085201793722</v>
      </c>
      <c r="C2" s="100">
        <v>69</v>
      </c>
      <c r="D2" s="101">
        <v>40</v>
      </c>
      <c r="E2" s="101">
        <v>29</v>
      </c>
    </row>
    <row r="3" spans="1:5">
      <c r="A3" s="98" t="s">
        <v>90</v>
      </c>
      <c r="B3" s="99">
        <f t="shared" si="0"/>
        <v>0.1367713004484305</v>
      </c>
      <c r="C3" s="100">
        <v>61</v>
      </c>
      <c r="D3" s="101">
        <v>26</v>
      </c>
      <c r="E3" s="101">
        <v>35</v>
      </c>
    </row>
    <row r="4" spans="1:5">
      <c r="A4" s="98" t="s">
        <v>91</v>
      </c>
      <c r="B4" s="99">
        <f t="shared" si="0"/>
        <v>4.2600896860986545E-2</v>
      </c>
      <c r="C4" s="100">
        <v>19</v>
      </c>
      <c r="D4" s="101">
        <v>9</v>
      </c>
      <c r="E4" s="101">
        <v>10</v>
      </c>
    </row>
    <row r="5" spans="1:5">
      <c r="A5" s="98" t="s">
        <v>92</v>
      </c>
      <c r="B5" s="99">
        <f t="shared" si="0"/>
        <v>2.6905829596412557E-2</v>
      </c>
      <c r="C5" s="100">
        <v>12</v>
      </c>
      <c r="D5" s="101">
        <v>7</v>
      </c>
      <c r="E5" s="101">
        <v>5</v>
      </c>
    </row>
    <row r="6" spans="1:5">
      <c r="A6" s="98" t="s">
        <v>93</v>
      </c>
      <c r="B6" s="99">
        <f t="shared" si="0"/>
        <v>2.914798206278027E-2</v>
      </c>
      <c r="C6" s="100">
        <v>13</v>
      </c>
      <c r="D6" s="101">
        <v>7</v>
      </c>
      <c r="E6" s="101">
        <v>6</v>
      </c>
    </row>
    <row r="7" spans="1:5">
      <c r="A7" s="98" t="s">
        <v>94</v>
      </c>
      <c r="B7" s="99">
        <f t="shared" si="0"/>
        <v>3.1390134529147982E-2</v>
      </c>
      <c r="C7" s="100">
        <v>14</v>
      </c>
      <c r="D7" s="101">
        <v>6</v>
      </c>
      <c r="E7" s="101">
        <v>8</v>
      </c>
    </row>
    <row r="8" spans="1:5">
      <c r="A8" s="98" t="s">
        <v>95</v>
      </c>
      <c r="B8" s="99">
        <f t="shared" si="0"/>
        <v>0.11659192825112108</v>
      </c>
      <c r="C8" s="100">
        <v>52</v>
      </c>
      <c r="D8" s="101">
        <v>23</v>
      </c>
      <c r="E8" s="101">
        <v>29</v>
      </c>
    </row>
    <row r="9" spans="1:5">
      <c r="A9" s="98" t="s">
        <v>96</v>
      </c>
      <c r="B9" s="99">
        <f t="shared" si="0"/>
        <v>0.14349775784753363</v>
      </c>
      <c r="C9" s="100">
        <v>64</v>
      </c>
      <c r="D9" s="101">
        <v>35</v>
      </c>
      <c r="E9" s="101">
        <v>29</v>
      </c>
    </row>
    <row r="10" spans="1:5">
      <c r="A10" s="98" t="s">
        <v>97</v>
      </c>
      <c r="B10" s="99">
        <f t="shared" si="0"/>
        <v>9.1928251121076235E-2</v>
      </c>
      <c r="C10" s="100">
        <v>41</v>
      </c>
      <c r="D10" s="101">
        <v>24</v>
      </c>
      <c r="E10" s="101">
        <v>17</v>
      </c>
    </row>
    <row r="11" spans="1:5">
      <c r="A11" s="98" t="s">
        <v>98</v>
      </c>
      <c r="B11" s="99">
        <f t="shared" si="0"/>
        <v>4.2600896860986545E-2</v>
      </c>
      <c r="C11" s="100">
        <v>19</v>
      </c>
      <c r="D11" s="101">
        <v>10</v>
      </c>
      <c r="E11" s="101">
        <v>9</v>
      </c>
    </row>
    <row r="12" spans="1:5">
      <c r="A12" s="98" t="s">
        <v>99</v>
      </c>
      <c r="B12" s="99">
        <f t="shared" si="0"/>
        <v>4.708520179372197E-2</v>
      </c>
      <c r="C12" s="100">
        <v>21</v>
      </c>
      <c r="D12" s="101">
        <v>10</v>
      </c>
      <c r="E12" s="101">
        <v>11</v>
      </c>
    </row>
    <row r="13" spans="1:5">
      <c r="A13" s="98" t="s">
        <v>100</v>
      </c>
      <c r="B13" s="99">
        <f t="shared" si="0"/>
        <v>5.6053811659192827E-2</v>
      </c>
      <c r="C13" s="100">
        <v>25</v>
      </c>
      <c r="D13" s="101">
        <v>11</v>
      </c>
      <c r="E13" s="101">
        <v>14</v>
      </c>
    </row>
    <row r="14" spans="1:5">
      <c r="A14" s="98" t="s">
        <v>101</v>
      </c>
      <c r="B14" s="99">
        <f t="shared" si="0"/>
        <v>2.914798206278027E-2</v>
      </c>
      <c r="C14" s="100">
        <v>13</v>
      </c>
      <c r="D14" s="102"/>
      <c r="E14" s="102"/>
    </row>
    <row r="15" spans="1:5">
      <c r="A15" s="98" t="s">
        <v>102</v>
      </c>
      <c r="B15" s="99">
        <f t="shared" si="0"/>
        <v>2.0179372197309416E-2</v>
      </c>
      <c r="C15" s="100">
        <v>9</v>
      </c>
      <c r="D15" s="102"/>
      <c r="E15" s="102"/>
    </row>
    <row r="16" spans="1:5">
      <c r="A16" s="98" t="s">
        <v>103</v>
      </c>
      <c r="B16" s="99">
        <f t="shared" si="0"/>
        <v>1.5695067264573991E-2</v>
      </c>
      <c r="C16" s="100">
        <v>7</v>
      </c>
      <c r="D16" s="102"/>
      <c r="E16" s="102"/>
    </row>
    <row r="17" spans="1:5">
      <c r="A17" s="98" t="s">
        <v>104</v>
      </c>
      <c r="B17" s="99">
        <f t="shared" si="0"/>
        <v>1.5695067264573991E-2</v>
      </c>
      <c r="C17" s="100">
        <v>7</v>
      </c>
      <c r="D17" s="102"/>
      <c r="E17" s="102"/>
    </row>
    <row r="18" spans="1:5">
      <c r="A18" s="98" t="s">
        <v>105</v>
      </c>
      <c r="B18" s="99">
        <f t="shared" si="0"/>
        <v>1</v>
      </c>
      <c r="C18" s="100">
        <v>446</v>
      </c>
      <c r="D18" s="101">
        <v>228</v>
      </c>
      <c r="E18" s="101">
        <v>218</v>
      </c>
    </row>
    <row r="20" spans="1:5">
      <c r="A20" s="103"/>
      <c r="B20" s="95"/>
      <c r="C20" s="95"/>
      <c r="D20" s="95"/>
      <c r="E20" s="95"/>
    </row>
    <row r="21" spans="1:5">
      <c r="A21" s="103"/>
      <c r="B21" s="95"/>
      <c r="C21" s="95"/>
      <c r="D21" s="95"/>
      <c r="E21" s="95"/>
    </row>
    <row r="22" spans="1:5">
      <c r="A22" s="103"/>
      <c r="B22" s="95"/>
      <c r="C22" s="95"/>
      <c r="D22" s="95"/>
      <c r="E22" s="95"/>
    </row>
    <row r="23" spans="1:5">
      <c r="A23" s="103"/>
      <c r="B23" s="95"/>
      <c r="C23" s="95"/>
      <c r="D23" s="95"/>
      <c r="E23" s="95"/>
    </row>
    <row r="24" spans="1:5">
      <c r="A24" s="103"/>
      <c r="B24" s="95"/>
      <c r="C24" s="95"/>
      <c r="D24" s="95"/>
      <c r="E24" s="95"/>
    </row>
    <row r="25" spans="1:5">
      <c r="A25" s="103"/>
      <c r="B25" s="95"/>
      <c r="C25" s="95"/>
      <c r="D25" s="95"/>
      <c r="E25" s="95"/>
    </row>
    <row r="26" spans="1:5">
      <c r="A26" s="103"/>
      <c r="B26" s="95"/>
      <c r="C26" s="95"/>
      <c r="D26" s="95"/>
      <c r="E26" s="95"/>
    </row>
    <row r="27" spans="1:5">
      <c r="A27" s="103"/>
      <c r="B27" s="95"/>
      <c r="C27" s="95"/>
      <c r="D27" s="95"/>
      <c r="E27" s="95"/>
    </row>
    <row r="28" spans="1:5">
      <c r="A28" s="103"/>
      <c r="B28" s="95"/>
      <c r="C28" s="95"/>
      <c r="D28" s="95"/>
      <c r="E28" s="95"/>
    </row>
    <row r="29" spans="1:5">
      <c r="A29" s="103"/>
      <c r="B29" s="95"/>
      <c r="C29" s="95"/>
      <c r="D29" s="95"/>
      <c r="E29" s="95"/>
    </row>
    <row r="30" spans="1:5">
      <c r="A30" s="103"/>
      <c r="B30" s="95"/>
      <c r="C30" s="95"/>
      <c r="D30" s="95"/>
      <c r="E30" s="95"/>
    </row>
    <row r="31" spans="1:5">
      <c r="A31" s="103"/>
      <c r="B31" s="95"/>
      <c r="C31" s="95"/>
      <c r="D31" s="95"/>
      <c r="E31" s="95"/>
    </row>
    <row r="32" spans="1:5">
      <c r="A32" s="103"/>
      <c r="B32" s="95"/>
      <c r="C32" s="95"/>
      <c r="D32" s="95"/>
      <c r="E32" s="95"/>
    </row>
    <row r="33" spans="1:5">
      <c r="A33" s="103"/>
      <c r="B33" s="95"/>
      <c r="C33" s="95"/>
      <c r="D33" s="95"/>
      <c r="E33" s="95"/>
    </row>
    <row r="34" spans="1:5">
      <c r="A34" s="103"/>
      <c r="B34" s="95"/>
      <c r="C34" s="95"/>
      <c r="D34" s="95"/>
      <c r="E34" s="95"/>
    </row>
    <row r="35" spans="1:5">
      <c r="A35" s="103"/>
      <c r="B35" s="95"/>
      <c r="C35" s="95"/>
      <c r="D35" s="95"/>
      <c r="E35" s="95"/>
    </row>
    <row r="36" spans="1:5">
      <c r="A36" s="103"/>
      <c r="B36" s="95"/>
      <c r="C36" s="95"/>
      <c r="D36" s="95"/>
      <c r="E36" s="95"/>
    </row>
    <row r="37" spans="1:5">
      <c r="A37" s="104"/>
    </row>
    <row r="38" spans="1:5">
      <c r="A38" s="104"/>
    </row>
    <row r="39" spans="1:5">
      <c r="A39" s="104"/>
    </row>
    <row r="40" spans="1:5">
      <c r="A40" s="104"/>
    </row>
    <row r="41" spans="1:5">
      <c r="A41" s="104"/>
    </row>
    <row r="42" spans="1:5">
      <c r="A42" s="104"/>
    </row>
    <row r="43" spans="1:5">
      <c r="A43" s="104"/>
    </row>
    <row r="44" spans="1:5">
      <c r="A44" s="104"/>
    </row>
    <row r="45" spans="1:5">
      <c r="A45" s="104"/>
    </row>
    <row r="46" spans="1:5">
      <c r="A46" s="104"/>
    </row>
    <row r="47" spans="1:5">
      <c r="A47" s="104"/>
    </row>
    <row r="48" spans="1:5">
      <c r="A48" s="104"/>
    </row>
    <row r="49" spans="1:1">
      <c r="A49" s="104"/>
    </row>
    <row r="50" spans="1:1">
      <c r="A50" s="104"/>
    </row>
    <row r="51" spans="1:1">
      <c r="A51" s="104"/>
    </row>
    <row r="52" spans="1:1">
      <c r="A52" s="104"/>
    </row>
    <row r="53" spans="1:1">
      <c r="A53" s="104"/>
    </row>
    <row r="54" spans="1:1">
      <c r="A54" s="104"/>
    </row>
    <row r="55" spans="1:1">
      <c r="A55" s="104"/>
    </row>
    <row r="56" spans="1:1">
      <c r="A56" s="104"/>
    </row>
    <row r="57" spans="1:1">
      <c r="A57" s="104"/>
    </row>
    <row r="58" spans="1:1">
      <c r="A58" s="104"/>
    </row>
    <row r="59" spans="1:1">
      <c r="A59" s="104"/>
    </row>
    <row r="60" spans="1:1">
      <c r="A60" s="104"/>
    </row>
    <row r="61" spans="1:1">
      <c r="A61" s="104"/>
    </row>
    <row r="62" spans="1:1">
      <c r="A62" s="104"/>
    </row>
    <row r="63" spans="1:1">
      <c r="A63" s="104"/>
    </row>
    <row r="64" spans="1:1">
      <c r="A64" s="104"/>
    </row>
    <row r="65" spans="1:1">
      <c r="A65" s="104"/>
    </row>
    <row r="66" spans="1:1">
      <c r="A66" s="104"/>
    </row>
    <row r="67" spans="1:1">
      <c r="A67" s="104"/>
    </row>
    <row r="68" spans="1:1">
      <c r="A68" s="104"/>
    </row>
    <row r="69" spans="1:1">
      <c r="A69" s="104"/>
    </row>
    <row r="70" spans="1:1">
      <c r="A70" s="104"/>
    </row>
    <row r="71" spans="1:1">
      <c r="A71" s="104"/>
    </row>
    <row r="72" spans="1:1">
      <c r="A72" s="104"/>
    </row>
    <row r="73" spans="1:1">
      <c r="A73" s="104"/>
    </row>
    <row r="74" spans="1:1">
      <c r="A74" s="104"/>
    </row>
    <row r="75" spans="1:1">
      <c r="A75" s="104"/>
    </row>
    <row r="76" spans="1:1">
      <c r="A76" s="104"/>
    </row>
    <row r="77" spans="1:1">
      <c r="A77" s="104"/>
    </row>
    <row r="78" spans="1:1">
      <c r="A78" s="104"/>
    </row>
    <row r="79" spans="1:1">
      <c r="A79" s="104"/>
    </row>
    <row r="80" spans="1:1">
      <c r="A80" s="104"/>
    </row>
    <row r="81" spans="1:1">
      <c r="A81" s="104"/>
    </row>
    <row r="82" spans="1:1">
      <c r="A82" s="104"/>
    </row>
    <row r="83" spans="1:1">
      <c r="A83" s="104"/>
    </row>
    <row r="84" spans="1:1">
      <c r="A84" s="104"/>
    </row>
    <row r="85" spans="1:1">
      <c r="A85" s="104"/>
    </row>
    <row r="86" spans="1:1">
      <c r="A86" s="104"/>
    </row>
    <row r="87" spans="1:1">
      <c r="A87" s="104"/>
    </row>
    <row r="88" spans="1:1">
      <c r="A88" s="104"/>
    </row>
    <row r="89" spans="1:1">
      <c r="A89" s="104"/>
    </row>
    <row r="90" spans="1:1">
      <c r="A90" s="104"/>
    </row>
    <row r="91" spans="1:1">
      <c r="A91" s="104"/>
    </row>
    <row r="92" spans="1:1">
      <c r="A92" s="104"/>
    </row>
    <row r="93" spans="1:1">
      <c r="A93" s="104"/>
    </row>
    <row r="94" spans="1:1">
      <c r="A94" s="104"/>
    </row>
    <row r="95" spans="1:1">
      <c r="A95" s="104"/>
    </row>
    <row r="96" spans="1:1">
      <c r="A96" s="104"/>
    </row>
    <row r="97" spans="1:1">
      <c r="A97" s="104"/>
    </row>
    <row r="98" spans="1:1">
      <c r="A98" s="104"/>
    </row>
    <row r="99" spans="1:1">
      <c r="A99" s="104"/>
    </row>
    <row r="100" spans="1:1">
      <c r="A100" s="104"/>
    </row>
    <row r="101" spans="1:1">
      <c r="A101" s="104"/>
    </row>
    <row r="102" spans="1:1">
      <c r="A102" s="104"/>
    </row>
    <row r="103" spans="1:1">
      <c r="A103" s="104"/>
    </row>
    <row r="104" spans="1:1">
      <c r="A104" s="104"/>
    </row>
    <row r="105" spans="1:1">
      <c r="A105" s="104"/>
    </row>
    <row r="106" spans="1:1">
      <c r="A106" s="104"/>
    </row>
    <row r="107" spans="1:1">
      <c r="A107" s="104"/>
    </row>
    <row r="108" spans="1:1">
      <c r="A108" s="104"/>
    </row>
    <row r="109" spans="1:1">
      <c r="A109" s="104"/>
    </row>
    <row r="110" spans="1:1">
      <c r="A110" s="104"/>
    </row>
    <row r="111" spans="1:1">
      <c r="A111" s="104"/>
    </row>
    <row r="112" spans="1:1">
      <c r="A112" s="104"/>
    </row>
    <row r="113" spans="1:1">
      <c r="A113" s="104"/>
    </row>
    <row r="114" spans="1:1">
      <c r="A114" s="104"/>
    </row>
    <row r="115" spans="1:1">
      <c r="A115" s="104"/>
    </row>
    <row r="116" spans="1:1">
      <c r="A116" s="104"/>
    </row>
    <row r="117" spans="1:1">
      <c r="A117" s="104"/>
    </row>
    <row r="118" spans="1:1">
      <c r="A118" s="104"/>
    </row>
    <row r="119" spans="1:1">
      <c r="A119" s="104"/>
    </row>
    <row r="120" spans="1:1">
      <c r="A120" s="104"/>
    </row>
    <row r="121" spans="1:1">
      <c r="A121" s="104"/>
    </row>
    <row r="122" spans="1:1">
      <c r="A122" s="104"/>
    </row>
    <row r="123" spans="1:1">
      <c r="A123" s="104"/>
    </row>
    <row r="124" spans="1:1">
      <c r="A124" s="104"/>
    </row>
    <row r="125" spans="1:1">
      <c r="A125" s="104"/>
    </row>
    <row r="126" spans="1:1">
      <c r="A126" s="104"/>
    </row>
    <row r="127" spans="1:1">
      <c r="A127" s="104"/>
    </row>
    <row r="128" spans="1:1">
      <c r="A128" s="104"/>
    </row>
    <row r="129" spans="1:1">
      <c r="A129" s="104"/>
    </row>
    <row r="130" spans="1:1">
      <c r="A130" s="104"/>
    </row>
    <row r="131" spans="1:1">
      <c r="A131" s="104"/>
    </row>
    <row r="132" spans="1:1">
      <c r="A132" s="104"/>
    </row>
    <row r="133" spans="1:1">
      <c r="A133" s="104"/>
    </row>
    <row r="134" spans="1:1">
      <c r="A134" s="104"/>
    </row>
    <row r="135" spans="1:1">
      <c r="A135" s="104"/>
    </row>
    <row r="136" spans="1:1">
      <c r="A136" s="104"/>
    </row>
    <row r="137" spans="1:1">
      <c r="A137" s="104"/>
    </row>
    <row r="138" spans="1:1">
      <c r="A138" s="104"/>
    </row>
    <row r="139" spans="1:1">
      <c r="A139" s="104"/>
    </row>
    <row r="140" spans="1:1">
      <c r="A140" s="104"/>
    </row>
    <row r="141" spans="1:1">
      <c r="A141" s="104"/>
    </row>
    <row r="142" spans="1:1">
      <c r="A142" s="104"/>
    </row>
    <row r="143" spans="1:1">
      <c r="A143" s="104"/>
    </row>
    <row r="144" spans="1:1">
      <c r="A144" s="104"/>
    </row>
    <row r="145" spans="1:1">
      <c r="A145" s="104"/>
    </row>
    <row r="146" spans="1:1">
      <c r="A146" s="104"/>
    </row>
    <row r="147" spans="1:1">
      <c r="A147" s="104"/>
    </row>
    <row r="148" spans="1:1">
      <c r="A148" s="104"/>
    </row>
    <row r="149" spans="1:1">
      <c r="A149" s="104"/>
    </row>
    <row r="150" spans="1:1">
      <c r="A150" s="104"/>
    </row>
    <row r="151" spans="1:1">
      <c r="A151" s="104"/>
    </row>
    <row r="152" spans="1:1">
      <c r="A152" s="104"/>
    </row>
    <row r="153" spans="1:1">
      <c r="A153" s="104"/>
    </row>
    <row r="154" spans="1:1">
      <c r="A154" s="104"/>
    </row>
    <row r="155" spans="1:1">
      <c r="A155" s="104"/>
    </row>
    <row r="156" spans="1:1">
      <c r="A156" s="104"/>
    </row>
    <row r="157" spans="1:1">
      <c r="A157" s="104"/>
    </row>
    <row r="158" spans="1:1">
      <c r="A158" s="104"/>
    </row>
    <row r="159" spans="1:1">
      <c r="A159" s="104"/>
    </row>
    <row r="160" spans="1:1">
      <c r="A160" s="104"/>
    </row>
    <row r="161" spans="1:1">
      <c r="A161" s="104"/>
    </row>
    <row r="162" spans="1:1">
      <c r="A162" s="104"/>
    </row>
    <row r="163" spans="1:1">
      <c r="A163" s="104"/>
    </row>
    <row r="164" spans="1:1">
      <c r="A164" s="104"/>
    </row>
    <row r="165" spans="1:1">
      <c r="A165" s="104"/>
    </row>
    <row r="166" spans="1:1">
      <c r="A166" s="104"/>
    </row>
    <row r="167" spans="1:1">
      <c r="A167" s="104"/>
    </row>
    <row r="168" spans="1:1">
      <c r="A168" s="104"/>
    </row>
    <row r="169" spans="1:1">
      <c r="A169" s="104"/>
    </row>
    <row r="170" spans="1:1">
      <c r="A170" s="104"/>
    </row>
    <row r="171" spans="1:1">
      <c r="A171" s="104"/>
    </row>
    <row r="172" spans="1:1">
      <c r="A172" s="104"/>
    </row>
    <row r="173" spans="1:1">
      <c r="A173" s="104"/>
    </row>
    <row r="174" spans="1:1">
      <c r="A174" s="104"/>
    </row>
    <row r="175" spans="1:1">
      <c r="A175" s="104"/>
    </row>
    <row r="176" spans="1:1">
      <c r="A176" s="104"/>
    </row>
    <row r="177" spans="1:1">
      <c r="A177" s="104"/>
    </row>
    <row r="178" spans="1:1">
      <c r="A178" s="104"/>
    </row>
    <row r="179" spans="1:1">
      <c r="A179" s="104"/>
    </row>
    <row r="180" spans="1:1">
      <c r="A180" s="104"/>
    </row>
    <row r="181" spans="1:1">
      <c r="A181" s="104"/>
    </row>
    <row r="182" spans="1:1">
      <c r="A182" s="104"/>
    </row>
    <row r="183" spans="1:1">
      <c r="A183" s="104"/>
    </row>
    <row r="184" spans="1:1">
      <c r="A184" s="104"/>
    </row>
    <row r="185" spans="1:1">
      <c r="A185" s="104"/>
    </row>
    <row r="186" spans="1:1">
      <c r="A186" s="104"/>
    </row>
    <row r="187" spans="1:1">
      <c r="A187" s="104"/>
    </row>
    <row r="188" spans="1:1">
      <c r="A188" s="104"/>
    </row>
    <row r="189" spans="1:1">
      <c r="A189" s="104"/>
    </row>
    <row r="190" spans="1:1">
      <c r="A190" s="104"/>
    </row>
    <row r="191" spans="1:1">
      <c r="A191" s="104"/>
    </row>
    <row r="192" spans="1:1">
      <c r="A192" s="104"/>
    </row>
    <row r="193" spans="1:1">
      <c r="A193" s="104"/>
    </row>
    <row r="194" spans="1:1">
      <c r="A194" s="104"/>
    </row>
    <row r="195" spans="1:1">
      <c r="A195" s="104"/>
    </row>
    <row r="196" spans="1:1">
      <c r="A196" s="104"/>
    </row>
    <row r="197" spans="1:1">
      <c r="A197" s="104"/>
    </row>
    <row r="198" spans="1:1">
      <c r="A198" s="104"/>
    </row>
    <row r="199" spans="1:1">
      <c r="A199" s="104"/>
    </row>
    <row r="200" spans="1:1">
      <c r="A200" s="104"/>
    </row>
    <row r="201" spans="1:1">
      <c r="A201" s="104"/>
    </row>
    <row r="202" spans="1:1">
      <c r="A202" s="104"/>
    </row>
    <row r="203" spans="1:1">
      <c r="A203" s="104"/>
    </row>
    <row r="204" spans="1:1">
      <c r="A204" s="104"/>
    </row>
    <row r="205" spans="1:1">
      <c r="A205" s="104"/>
    </row>
    <row r="206" spans="1:1">
      <c r="A206" s="104"/>
    </row>
    <row r="207" spans="1:1">
      <c r="A207" s="104"/>
    </row>
    <row r="208" spans="1:1">
      <c r="A208" s="104"/>
    </row>
    <row r="209" spans="1:1">
      <c r="A209" s="104"/>
    </row>
    <row r="210" spans="1:1">
      <c r="A210" s="104"/>
    </row>
    <row r="211" spans="1:1">
      <c r="A211" s="104"/>
    </row>
    <row r="212" spans="1:1">
      <c r="A212" s="104"/>
    </row>
    <row r="213" spans="1:1">
      <c r="A213" s="104"/>
    </row>
    <row r="214" spans="1:1">
      <c r="A214" s="104"/>
    </row>
    <row r="215" spans="1:1">
      <c r="A215" s="104"/>
    </row>
    <row r="216" spans="1:1">
      <c r="A216" s="104"/>
    </row>
    <row r="217" spans="1:1">
      <c r="A217" s="104"/>
    </row>
    <row r="218" spans="1:1">
      <c r="A218" s="104"/>
    </row>
    <row r="219" spans="1:1">
      <c r="A219" s="104"/>
    </row>
    <row r="220" spans="1:1">
      <c r="A220" s="104"/>
    </row>
    <row r="221" spans="1:1">
      <c r="A221" s="104"/>
    </row>
    <row r="222" spans="1:1">
      <c r="A222" s="104"/>
    </row>
    <row r="223" spans="1:1">
      <c r="A223" s="104"/>
    </row>
    <row r="224" spans="1:1">
      <c r="A224" s="104"/>
    </row>
    <row r="225" spans="1:1">
      <c r="A225" s="104"/>
    </row>
    <row r="226" spans="1:1">
      <c r="A226" s="104"/>
    </row>
    <row r="227" spans="1:1">
      <c r="A227" s="104"/>
    </row>
    <row r="228" spans="1:1">
      <c r="A228" s="104"/>
    </row>
    <row r="229" spans="1:1">
      <c r="A229" s="104"/>
    </row>
    <row r="230" spans="1:1">
      <c r="A230" s="104"/>
    </row>
    <row r="231" spans="1:1">
      <c r="A231" s="104"/>
    </row>
    <row r="232" spans="1:1">
      <c r="A232" s="104"/>
    </row>
    <row r="233" spans="1:1">
      <c r="A233" s="104"/>
    </row>
    <row r="234" spans="1:1">
      <c r="A234" s="104"/>
    </row>
    <row r="235" spans="1:1">
      <c r="A235" s="104"/>
    </row>
    <row r="236" spans="1:1">
      <c r="A236" s="104"/>
    </row>
    <row r="237" spans="1:1">
      <c r="A237" s="104"/>
    </row>
    <row r="238" spans="1:1">
      <c r="A238" s="104"/>
    </row>
    <row r="239" spans="1:1">
      <c r="A239" s="104"/>
    </row>
    <row r="240" spans="1:1">
      <c r="A240" s="104"/>
    </row>
    <row r="241" spans="1:1">
      <c r="A241" s="104"/>
    </row>
    <row r="242" spans="1:1">
      <c r="A242" s="104"/>
    </row>
    <row r="243" spans="1:1">
      <c r="A243" s="104"/>
    </row>
    <row r="244" spans="1:1">
      <c r="A244" s="104"/>
    </row>
    <row r="245" spans="1:1">
      <c r="A245" s="104"/>
    </row>
    <row r="246" spans="1:1">
      <c r="A246" s="104"/>
    </row>
    <row r="247" spans="1:1">
      <c r="A247" s="104"/>
    </row>
    <row r="248" spans="1:1">
      <c r="A248" s="104"/>
    </row>
    <row r="249" spans="1:1">
      <c r="A249" s="104"/>
    </row>
    <row r="250" spans="1:1">
      <c r="A250" s="104"/>
    </row>
    <row r="251" spans="1:1">
      <c r="A251" s="104"/>
    </row>
    <row r="252" spans="1:1">
      <c r="A252" s="104"/>
    </row>
    <row r="253" spans="1:1">
      <c r="A253" s="104"/>
    </row>
    <row r="254" spans="1:1">
      <c r="A254" s="104"/>
    </row>
    <row r="255" spans="1:1">
      <c r="A255" s="104"/>
    </row>
    <row r="256" spans="1:1">
      <c r="A256" s="104"/>
    </row>
    <row r="257" spans="1:1">
      <c r="A257" s="104"/>
    </row>
    <row r="258" spans="1:1">
      <c r="A258" s="104"/>
    </row>
    <row r="259" spans="1:1">
      <c r="A259" s="104"/>
    </row>
    <row r="260" spans="1:1">
      <c r="A260" s="104"/>
    </row>
    <row r="261" spans="1:1">
      <c r="A261" s="104"/>
    </row>
    <row r="262" spans="1:1">
      <c r="A262" s="104"/>
    </row>
    <row r="263" spans="1:1">
      <c r="A263" s="104"/>
    </row>
    <row r="264" spans="1:1">
      <c r="A264" s="104"/>
    </row>
    <row r="265" spans="1:1">
      <c r="A265" s="104"/>
    </row>
    <row r="266" spans="1:1">
      <c r="A266" s="104"/>
    </row>
    <row r="267" spans="1:1">
      <c r="A267" s="104"/>
    </row>
    <row r="268" spans="1:1">
      <c r="A268" s="104"/>
    </row>
    <row r="269" spans="1:1">
      <c r="A269" s="104"/>
    </row>
    <row r="270" spans="1:1">
      <c r="A270" s="104"/>
    </row>
    <row r="271" spans="1:1">
      <c r="A271" s="104"/>
    </row>
    <row r="272" spans="1:1">
      <c r="A272" s="104"/>
    </row>
    <row r="273" spans="1:1">
      <c r="A273" s="104"/>
    </row>
    <row r="274" spans="1:1">
      <c r="A274" s="104"/>
    </row>
    <row r="275" spans="1:1">
      <c r="A275" s="104"/>
    </row>
    <row r="276" spans="1:1">
      <c r="A276" s="104"/>
    </row>
    <row r="277" spans="1:1">
      <c r="A277" s="104"/>
    </row>
    <row r="278" spans="1:1">
      <c r="A278" s="104"/>
    </row>
    <row r="279" spans="1:1">
      <c r="A279" s="104"/>
    </row>
    <row r="280" spans="1:1">
      <c r="A280" s="104"/>
    </row>
    <row r="281" spans="1:1">
      <c r="A281" s="104"/>
    </row>
    <row r="282" spans="1:1">
      <c r="A282" s="104"/>
    </row>
    <row r="283" spans="1:1">
      <c r="A283" s="104"/>
    </row>
    <row r="284" spans="1:1">
      <c r="A284" s="104"/>
    </row>
    <row r="285" spans="1:1">
      <c r="A285" s="104"/>
    </row>
    <row r="286" spans="1:1">
      <c r="A286" s="104"/>
    </row>
    <row r="287" spans="1:1">
      <c r="A287" s="104"/>
    </row>
    <row r="288" spans="1:1">
      <c r="A288" s="104"/>
    </row>
    <row r="289" spans="1:1">
      <c r="A289" s="104"/>
    </row>
    <row r="290" spans="1:1">
      <c r="A290" s="104"/>
    </row>
    <row r="291" spans="1:1">
      <c r="A291" s="104"/>
    </row>
    <row r="292" spans="1:1">
      <c r="A292" s="104"/>
    </row>
    <row r="293" spans="1:1">
      <c r="A293" s="104"/>
    </row>
    <row r="294" spans="1:1">
      <c r="A294" s="104"/>
    </row>
    <row r="295" spans="1:1">
      <c r="A295" s="104"/>
    </row>
    <row r="296" spans="1:1">
      <c r="A296" s="104"/>
    </row>
    <row r="297" spans="1:1">
      <c r="A297" s="104"/>
    </row>
    <row r="298" spans="1:1">
      <c r="A298" s="104"/>
    </row>
    <row r="299" spans="1:1">
      <c r="A299" s="104"/>
    </row>
    <row r="300" spans="1:1">
      <c r="A300" s="104"/>
    </row>
    <row r="301" spans="1:1">
      <c r="A301" s="104"/>
    </row>
    <row r="302" spans="1:1">
      <c r="A302" s="104"/>
    </row>
    <row r="303" spans="1:1">
      <c r="A303" s="104"/>
    </row>
    <row r="304" spans="1:1">
      <c r="A304" s="104"/>
    </row>
    <row r="305" spans="1:1">
      <c r="A305" s="104"/>
    </row>
    <row r="306" spans="1:1">
      <c r="A306" s="104"/>
    </row>
    <row r="307" spans="1:1">
      <c r="A307" s="104"/>
    </row>
    <row r="308" spans="1:1">
      <c r="A308" s="104"/>
    </row>
    <row r="309" spans="1:1">
      <c r="A309" s="104"/>
    </row>
    <row r="310" spans="1:1">
      <c r="A310" s="104"/>
    </row>
    <row r="311" spans="1:1">
      <c r="A311" s="104"/>
    </row>
    <row r="312" spans="1:1">
      <c r="A312" s="104"/>
    </row>
    <row r="313" spans="1:1">
      <c r="A313" s="104"/>
    </row>
    <row r="314" spans="1:1">
      <c r="A314" s="104"/>
    </row>
    <row r="315" spans="1:1">
      <c r="A315" s="104"/>
    </row>
    <row r="316" spans="1:1">
      <c r="A316" s="104"/>
    </row>
    <row r="317" spans="1:1">
      <c r="A317" s="104"/>
    </row>
    <row r="318" spans="1:1">
      <c r="A318" s="104"/>
    </row>
    <row r="319" spans="1:1">
      <c r="A319" s="104"/>
    </row>
    <row r="320" spans="1:1">
      <c r="A320" s="104"/>
    </row>
    <row r="321" spans="1:1">
      <c r="A321" s="104"/>
    </row>
    <row r="322" spans="1:1">
      <c r="A322" s="104"/>
    </row>
    <row r="323" spans="1:1">
      <c r="A323" s="104"/>
    </row>
    <row r="324" spans="1:1">
      <c r="A324" s="104"/>
    </row>
    <row r="325" spans="1:1">
      <c r="A325" s="104"/>
    </row>
    <row r="326" spans="1:1">
      <c r="A326" s="104"/>
    </row>
    <row r="327" spans="1:1">
      <c r="A327" s="104"/>
    </row>
    <row r="328" spans="1:1">
      <c r="A328" s="104"/>
    </row>
    <row r="329" spans="1:1">
      <c r="A329" s="104"/>
    </row>
    <row r="330" spans="1:1">
      <c r="A330" s="104"/>
    </row>
    <row r="331" spans="1:1">
      <c r="A331" s="104"/>
    </row>
    <row r="332" spans="1:1">
      <c r="A332" s="104"/>
    </row>
    <row r="333" spans="1:1">
      <c r="A333" s="104"/>
    </row>
    <row r="334" spans="1:1">
      <c r="A334" s="104"/>
    </row>
    <row r="335" spans="1:1">
      <c r="A335" s="104"/>
    </row>
    <row r="336" spans="1:1">
      <c r="A336" s="104"/>
    </row>
    <row r="337" spans="1:1">
      <c r="A337" s="104"/>
    </row>
    <row r="338" spans="1:1">
      <c r="A338" s="104"/>
    </row>
    <row r="339" spans="1:1">
      <c r="A339" s="104"/>
    </row>
    <row r="340" spans="1:1">
      <c r="A340" s="104"/>
    </row>
    <row r="341" spans="1:1">
      <c r="A341" s="104"/>
    </row>
    <row r="342" spans="1:1">
      <c r="A342" s="104"/>
    </row>
    <row r="343" spans="1:1">
      <c r="A343" s="104"/>
    </row>
    <row r="344" spans="1:1">
      <c r="A344" s="104"/>
    </row>
    <row r="345" spans="1:1">
      <c r="A345" s="104"/>
    </row>
    <row r="346" spans="1:1">
      <c r="A346" s="104"/>
    </row>
    <row r="347" spans="1:1">
      <c r="A347" s="104"/>
    </row>
    <row r="348" spans="1:1">
      <c r="A348" s="104"/>
    </row>
    <row r="349" spans="1:1">
      <c r="A349" s="104"/>
    </row>
    <row r="350" spans="1:1">
      <c r="A350" s="104"/>
    </row>
    <row r="351" spans="1:1">
      <c r="A351" s="104"/>
    </row>
    <row r="352" spans="1:1">
      <c r="A352" s="104"/>
    </row>
    <row r="353" spans="1:1">
      <c r="A353" s="104"/>
    </row>
    <row r="354" spans="1:1">
      <c r="A354" s="104"/>
    </row>
    <row r="355" spans="1:1">
      <c r="A355" s="104"/>
    </row>
    <row r="356" spans="1:1">
      <c r="A356" s="104"/>
    </row>
    <row r="357" spans="1:1">
      <c r="A357" s="104"/>
    </row>
    <row r="358" spans="1:1">
      <c r="A358" s="104"/>
    </row>
    <row r="359" spans="1:1">
      <c r="A359" s="104"/>
    </row>
    <row r="360" spans="1:1">
      <c r="A360" s="104"/>
    </row>
    <row r="361" spans="1:1">
      <c r="A361" s="104"/>
    </row>
    <row r="362" spans="1:1">
      <c r="A362" s="104"/>
    </row>
    <row r="363" spans="1:1">
      <c r="A363" s="104"/>
    </row>
    <row r="364" spans="1:1">
      <c r="A364" s="104"/>
    </row>
    <row r="365" spans="1:1">
      <c r="A365" s="104"/>
    </row>
    <row r="366" spans="1:1">
      <c r="A366" s="104"/>
    </row>
    <row r="367" spans="1:1">
      <c r="A367" s="104"/>
    </row>
    <row r="368" spans="1:1">
      <c r="A368" s="104"/>
    </row>
    <row r="369" spans="1:1">
      <c r="A369" s="104"/>
    </row>
    <row r="370" spans="1:1">
      <c r="A370" s="104"/>
    </row>
    <row r="371" spans="1:1">
      <c r="A371" s="104"/>
    </row>
    <row r="372" spans="1:1">
      <c r="A372" s="104"/>
    </row>
    <row r="373" spans="1:1">
      <c r="A373" s="104"/>
    </row>
    <row r="374" spans="1:1">
      <c r="A374" s="104"/>
    </row>
    <row r="375" spans="1:1">
      <c r="A375" s="104"/>
    </row>
    <row r="376" spans="1:1">
      <c r="A376" s="104"/>
    </row>
    <row r="377" spans="1:1">
      <c r="A377" s="104"/>
    </row>
    <row r="378" spans="1:1">
      <c r="A378" s="104"/>
    </row>
    <row r="379" spans="1:1">
      <c r="A379" s="104"/>
    </row>
    <row r="380" spans="1:1">
      <c r="A380" s="104"/>
    </row>
    <row r="381" spans="1:1">
      <c r="A381" s="104"/>
    </row>
    <row r="382" spans="1:1">
      <c r="A382" s="104"/>
    </row>
    <row r="383" spans="1:1">
      <c r="A383" s="104"/>
    </row>
    <row r="384" spans="1:1">
      <c r="A384" s="104"/>
    </row>
    <row r="385" spans="1:1">
      <c r="A385" s="104"/>
    </row>
    <row r="386" spans="1:1">
      <c r="A386" s="104"/>
    </row>
    <row r="387" spans="1:1">
      <c r="A387" s="104"/>
    </row>
    <row r="388" spans="1:1">
      <c r="A388" s="104"/>
    </row>
    <row r="389" spans="1:1">
      <c r="A389" s="104"/>
    </row>
    <row r="390" spans="1:1">
      <c r="A390" s="104"/>
    </row>
    <row r="391" spans="1:1">
      <c r="A391" s="104"/>
    </row>
    <row r="392" spans="1:1">
      <c r="A392" s="104"/>
    </row>
    <row r="393" spans="1:1">
      <c r="A393" s="104"/>
    </row>
    <row r="394" spans="1:1">
      <c r="A394" s="104"/>
    </row>
    <row r="395" spans="1:1">
      <c r="A395" s="104"/>
    </row>
    <row r="396" spans="1:1">
      <c r="A396" s="104"/>
    </row>
    <row r="397" spans="1:1">
      <c r="A397" s="104"/>
    </row>
    <row r="398" spans="1:1">
      <c r="A398" s="104"/>
    </row>
    <row r="399" spans="1:1">
      <c r="A399" s="104"/>
    </row>
    <row r="400" spans="1:1">
      <c r="A400" s="104"/>
    </row>
    <row r="401" spans="1:1">
      <c r="A401" s="104"/>
    </row>
    <row r="402" spans="1:1">
      <c r="A402" s="104"/>
    </row>
    <row r="403" spans="1:1">
      <c r="A403" s="104"/>
    </row>
    <row r="404" spans="1:1">
      <c r="A404" s="104"/>
    </row>
    <row r="405" spans="1:1">
      <c r="A405" s="104"/>
    </row>
    <row r="406" spans="1:1">
      <c r="A406" s="104"/>
    </row>
    <row r="407" spans="1:1">
      <c r="A407" s="104"/>
    </row>
    <row r="408" spans="1:1">
      <c r="A408" s="104"/>
    </row>
    <row r="409" spans="1:1">
      <c r="A409" s="104"/>
    </row>
    <row r="410" spans="1:1">
      <c r="A410" s="104"/>
    </row>
    <row r="411" spans="1:1">
      <c r="A411" s="104"/>
    </row>
    <row r="412" spans="1:1">
      <c r="A412" s="104"/>
    </row>
    <row r="413" spans="1:1">
      <c r="A413" s="104"/>
    </row>
    <row r="414" spans="1:1">
      <c r="A414" s="104"/>
    </row>
    <row r="415" spans="1:1">
      <c r="A415" s="104"/>
    </row>
    <row r="416" spans="1:1">
      <c r="A416" s="104"/>
    </row>
    <row r="417" spans="1:1">
      <c r="A417" s="104"/>
    </row>
    <row r="418" spans="1:1">
      <c r="A418" s="104"/>
    </row>
    <row r="419" spans="1:1">
      <c r="A419" s="104"/>
    </row>
    <row r="420" spans="1:1">
      <c r="A420" s="104"/>
    </row>
    <row r="421" spans="1:1">
      <c r="A421" s="104"/>
    </row>
    <row r="422" spans="1:1">
      <c r="A422" s="104"/>
    </row>
    <row r="423" spans="1:1">
      <c r="A423" s="104"/>
    </row>
    <row r="424" spans="1:1">
      <c r="A424" s="104"/>
    </row>
    <row r="425" spans="1:1">
      <c r="A425" s="104"/>
    </row>
    <row r="426" spans="1:1">
      <c r="A426" s="104"/>
    </row>
    <row r="427" spans="1:1">
      <c r="A427" s="104"/>
    </row>
    <row r="428" spans="1:1">
      <c r="A428" s="104"/>
    </row>
    <row r="429" spans="1:1">
      <c r="A429" s="104"/>
    </row>
    <row r="430" spans="1:1">
      <c r="A430" s="104"/>
    </row>
    <row r="431" spans="1:1">
      <c r="A431" s="104"/>
    </row>
    <row r="432" spans="1:1">
      <c r="A432" s="104"/>
    </row>
    <row r="433" spans="1:1">
      <c r="A433" s="104"/>
    </row>
    <row r="434" spans="1:1">
      <c r="A434" s="104"/>
    </row>
    <row r="435" spans="1:1">
      <c r="A435" s="104"/>
    </row>
    <row r="436" spans="1:1">
      <c r="A436" s="104"/>
    </row>
    <row r="437" spans="1:1">
      <c r="A437" s="104"/>
    </row>
    <row r="438" spans="1:1">
      <c r="A438" s="104"/>
    </row>
    <row r="439" spans="1:1">
      <c r="A439" s="104"/>
    </row>
    <row r="440" spans="1:1">
      <c r="A440" s="104"/>
    </row>
    <row r="441" spans="1:1">
      <c r="A441" s="104"/>
    </row>
    <row r="442" spans="1:1">
      <c r="A442" s="104"/>
    </row>
    <row r="443" spans="1:1">
      <c r="A443" s="104"/>
    </row>
    <row r="444" spans="1:1">
      <c r="A444" s="104"/>
    </row>
    <row r="445" spans="1:1">
      <c r="A445" s="104"/>
    </row>
    <row r="446" spans="1:1">
      <c r="A446" s="104"/>
    </row>
    <row r="447" spans="1:1">
      <c r="A447" s="104"/>
    </row>
    <row r="448" spans="1:1">
      <c r="A448" s="104"/>
    </row>
    <row r="449" spans="1:1">
      <c r="A449" s="104"/>
    </row>
    <row r="450" spans="1:1">
      <c r="A450" s="104"/>
    </row>
    <row r="451" spans="1:1">
      <c r="A451" s="104"/>
    </row>
    <row r="452" spans="1:1">
      <c r="A452" s="104"/>
    </row>
    <row r="453" spans="1:1">
      <c r="A453" s="104"/>
    </row>
    <row r="454" spans="1:1">
      <c r="A454" s="104"/>
    </row>
    <row r="455" spans="1:1">
      <c r="A455" s="104"/>
    </row>
    <row r="456" spans="1:1">
      <c r="A456" s="104"/>
    </row>
    <row r="457" spans="1:1">
      <c r="A457" s="104"/>
    </row>
    <row r="458" spans="1:1">
      <c r="A458" s="104"/>
    </row>
    <row r="459" spans="1:1">
      <c r="A459" s="104"/>
    </row>
    <row r="460" spans="1:1">
      <c r="A460" s="104"/>
    </row>
    <row r="461" spans="1:1">
      <c r="A461" s="104"/>
    </row>
    <row r="462" spans="1:1">
      <c r="A462" s="104"/>
    </row>
    <row r="463" spans="1:1">
      <c r="A463" s="104"/>
    </row>
    <row r="464" spans="1:1">
      <c r="A464" s="104"/>
    </row>
    <row r="465" spans="1:1">
      <c r="A465" s="104"/>
    </row>
    <row r="466" spans="1:1">
      <c r="A466" s="104"/>
    </row>
    <row r="467" spans="1:1">
      <c r="A467" s="104"/>
    </row>
    <row r="468" spans="1:1">
      <c r="A468" s="104"/>
    </row>
    <row r="469" spans="1:1">
      <c r="A469" s="104"/>
    </row>
    <row r="470" spans="1:1">
      <c r="A470" s="104"/>
    </row>
    <row r="471" spans="1:1">
      <c r="A471" s="104"/>
    </row>
    <row r="472" spans="1:1">
      <c r="A472" s="104"/>
    </row>
    <row r="473" spans="1:1">
      <c r="A473" s="104"/>
    </row>
    <row r="474" spans="1:1">
      <c r="A474" s="104"/>
    </row>
    <row r="475" spans="1:1">
      <c r="A475" s="104"/>
    </row>
    <row r="476" spans="1:1">
      <c r="A476" s="104"/>
    </row>
    <row r="477" spans="1:1">
      <c r="A477" s="104"/>
    </row>
    <row r="478" spans="1:1">
      <c r="A478" s="104"/>
    </row>
    <row r="479" spans="1:1">
      <c r="A479" s="104"/>
    </row>
    <row r="480" spans="1:1">
      <c r="A480" s="104"/>
    </row>
    <row r="481" spans="1:1">
      <c r="A481" s="104"/>
    </row>
    <row r="482" spans="1:1">
      <c r="A482" s="104"/>
    </row>
    <row r="483" spans="1:1">
      <c r="A483" s="104"/>
    </row>
    <row r="484" spans="1:1">
      <c r="A484" s="104"/>
    </row>
    <row r="485" spans="1:1">
      <c r="A485" s="104"/>
    </row>
    <row r="486" spans="1:1">
      <c r="A486" s="104"/>
    </row>
    <row r="487" spans="1:1">
      <c r="A487" s="104"/>
    </row>
    <row r="488" spans="1:1">
      <c r="A488" s="104"/>
    </row>
    <row r="489" spans="1:1">
      <c r="A489" s="104"/>
    </row>
    <row r="490" spans="1:1">
      <c r="A490" s="104"/>
    </row>
    <row r="491" spans="1:1">
      <c r="A491" s="104"/>
    </row>
    <row r="492" spans="1:1">
      <c r="A492" s="104"/>
    </row>
    <row r="493" spans="1:1">
      <c r="A493" s="104"/>
    </row>
    <row r="494" spans="1:1">
      <c r="A494" s="104"/>
    </row>
    <row r="495" spans="1:1">
      <c r="A495" s="104"/>
    </row>
    <row r="496" spans="1:1">
      <c r="A496" s="104"/>
    </row>
    <row r="497" spans="1:1">
      <c r="A497" s="104"/>
    </row>
    <row r="498" spans="1:1">
      <c r="A498" s="104"/>
    </row>
    <row r="499" spans="1:1">
      <c r="A499" s="104"/>
    </row>
    <row r="500" spans="1:1">
      <c r="A500" s="104"/>
    </row>
    <row r="501" spans="1:1">
      <c r="A501" s="104"/>
    </row>
    <row r="502" spans="1:1">
      <c r="A502" s="104"/>
    </row>
    <row r="503" spans="1:1">
      <c r="A503" s="104"/>
    </row>
    <row r="504" spans="1:1">
      <c r="A504" s="104"/>
    </row>
    <row r="505" spans="1:1">
      <c r="A505" s="104"/>
    </row>
    <row r="506" spans="1:1">
      <c r="A506" s="104"/>
    </row>
    <row r="507" spans="1:1">
      <c r="A507" s="104"/>
    </row>
    <row r="508" spans="1:1">
      <c r="A508" s="104"/>
    </row>
    <row r="509" spans="1:1">
      <c r="A509" s="104"/>
    </row>
    <row r="510" spans="1:1">
      <c r="A510" s="104"/>
    </row>
    <row r="511" spans="1:1">
      <c r="A511" s="104"/>
    </row>
    <row r="512" spans="1:1">
      <c r="A512" s="104"/>
    </row>
    <row r="513" spans="1:1">
      <c r="A513" s="104"/>
    </row>
    <row r="514" spans="1:1">
      <c r="A514" s="104"/>
    </row>
    <row r="515" spans="1:1">
      <c r="A515" s="104"/>
    </row>
    <row r="516" spans="1:1">
      <c r="A516" s="104"/>
    </row>
    <row r="517" spans="1:1">
      <c r="A517" s="104"/>
    </row>
    <row r="518" spans="1:1">
      <c r="A518" s="104"/>
    </row>
    <row r="519" spans="1:1">
      <c r="A519" s="104"/>
    </row>
    <row r="520" spans="1:1">
      <c r="A520" s="104"/>
    </row>
    <row r="521" spans="1:1">
      <c r="A521" s="104"/>
    </row>
    <row r="522" spans="1:1">
      <c r="A522" s="104"/>
    </row>
    <row r="523" spans="1:1">
      <c r="A523" s="104"/>
    </row>
    <row r="524" spans="1:1">
      <c r="A524" s="104"/>
    </row>
    <row r="525" spans="1:1">
      <c r="A525" s="104"/>
    </row>
    <row r="526" spans="1:1">
      <c r="A526" s="104"/>
    </row>
    <row r="527" spans="1:1">
      <c r="A527" s="104"/>
    </row>
    <row r="528" spans="1:1">
      <c r="A528" s="104"/>
    </row>
    <row r="529" spans="1:1">
      <c r="A529" s="104"/>
    </row>
    <row r="530" spans="1:1">
      <c r="A530" s="104"/>
    </row>
    <row r="531" spans="1:1">
      <c r="A531" s="104"/>
    </row>
    <row r="532" spans="1:1">
      <c r="A532" s="104"/>
    </row>
    <row r="533" spans="1:1">
      <c r="A533" s="104"/>
    </row>
    <row r="534" spans="1:1">
      <c r="A534" s="104"/>
    </row>
    <row r="535" spans="1:1">
      <c r="A535" s="104"/>
    </row>
    <row r="536" spans="1:1">
      <c r="A536" s="104"/>
    </row>
    <row r="537" spans="1:1">
      <c r="A537" s="104"/>
    </row>
    <row r="538" spans="1:1">
      <c r="A538" s="104"/>
    </row>
    <row r="539" spans="1:1">
      <c r="A539" s="104"/>
    </row>
    <row r="540" spans="1:1">
      <c r="A540" s="104"/>
    </row>
    <row r="541" spans="1:1">
      <c r="A541" s="104"/>
    </row>
    <row r="542" spans="1:1">
      <c r="A542" s="104"/>
    </row>
    <row r="543" spans="1:1">
      <c r="A543" s="104"/>
    </row>
    <row r="544" spans="1:1">
      <c r="A544" s="104"/>
    </row>
    <row r="545" spans="1:1">
      <c r="A545" s="104"/>
    </row>
    <row r="546" spans="1:1">
      <c r="A546" s="104"/>
    </row>
    <row r="547" spans="1:1">
      <c r="A547" s="104"/>
    </row>
    <row r="548" spans="1:1">
      <c r="A548" s="104"/>
    </row>
    <row r="549" spans="1:1">
      <c r="A549" s="104"/>
    </row>
    <row r="550" spans="1:1">
      <c r="A550" s="104"/>
    </row>
    <row r="551" spans="1:1">
      <c r="A551" s="104"/>
    </row>
    <row r="552" spans="1:1">
      <c r="A552" s="104"/>
    </row>
    <row r="553" spans="1:1">
      <c r="A553" s="104"/>
    </row>
    <row r="554" spans="1:1">
      <c r="A554" s="104"/>
    </row>
    <row r="555" spans="1:1">
      <c r="A555" s="104"/>
    </row>
    <row r="556" spans="1:1">
      <c r="A556" s="104"/>
    </row>
    <row r="557" spans="1:1">
      <c r="A557" s="104"/>
    </row>
    <row r="558" spans="1:1">
      <c r="A558" s="104"/>
    </row>
    <row r="559" spans="1:1">
      <c r="A559" s="104"/>
    </row>
    <row r="560" spans="1:1">
      <c r="A560" s="104"/>
    </row>
    <row r="561" spans="1:1">
      <c r="A561" s="104"/>
    </row>
    <row r="562" spans="1:1">
      <c r="A562" s="104"/>
    </row>
    <row r="563" spans="1:1">
      <c r="A563" s="104"/>
    </row>
    <row r="564" spans="1:1">
      <c r="A564" s="104"/>
    </row>
    <row r="565" spans="1:1">
      <c r="A565" s="104"/>
    </row>
    <row r="566" spans="1:1">
      <c r="A566" s="104"/>
    </row>
    <row r="567" spans="1:1">
      <c r="A567" s="104"/>
    </row>
    <row r="568" spans="1:1">
      <c r="A568" s="104"/>
    </row>
    <row r="569" spans="1:1">
      <c r="A569" s="104"/>
    </row>
    <row r="570" spans="1:1">
      <c r="A570" s="104"/>
    </row>
    <row r="571" spans="1:1">
      <c r="A571" s="104"/>
    </row>
    <row r="572" spans="1:1">
      <c r="A572" s="104"/>
    </row>
    <row r="573" spans="1:1">
      <c r="A573" s="104"/>
    </row>
    <row r="574" spans="1:1">
      <c r="A574" s="104"/>
    </row>
    <row r="575" spans="1:1">
      <c r="A575" s="104"/>
    </row>
    <row r="576" spans="1:1">
      <c r="A576" s="104"/>
    </row>
    <row r="577" spans="1:1">
      <c r="A577" s="104"/>
    </row>
    <row r="578" spans="1:1">
      <c r="A578" s="104"/>
    </row>
    <row r="579" spans="1:1">
      <c r="A579" s="104"/>
    </row>
    <row r="580" spans="1:1">
      <c r="A580" s="104"/>
    </row>
    <row r="581" spans="1:1">
      <c r="A581" s="104"/>
    </row>
    <row r="582" spans="1:1">
      <c r="A582" s="104"/>
    </row>
    <row r="583" spans="1:1">
      <c r="A583" s="104"/>
    </row>
    <row r="584" spans="1:1">
      <c r="A584" s="104"/>
    </row>
    <row r="585" spans="1:1">
      <c r="A585" s="104"/>
    </row>
    <row r="586" spans="1:1">
      <c r="A586" s="104"/>
    </row>
    <row r="587" spans="1:1">
      <c r="A587" s="104"/>
    </row>
    <row r="588" spans="1:1">
      <c r="A588" s="104"/>
    </row>
    <row r="589" spans="1:1">
      <c r="A589" s="104"/>
    </row>
    <row r="590" spans="1:1">
      <c r="A590" s="104"/>
    </row>
    <row r="591" spans="1:1">
      <c r="A591" s="104"/>
    </row>
    <row r="592" spans="1:1">
      <c r="A592" s="104"/>
    </row>
    <row r="593" spans="1:1">
      <c r="A593" s="104"/>
    </row>
    <row r="594" spans="1:1">
      <c r="A594" s="104"/>
    </row>
    <row r="595" spans="1:1">
      <c r="A595" s="104"/>
    </row>
    <row r="596" spans="1:1">
      <c r="A596" s="104"/>
    </row>
    <row r="597" spans="1:1">
      <c r="A597" s="104"/>
    </row>
    <row r="598" spans="1:1">
      <c r="A598" s="104"/>
    </row>
    <row r="599" spans="1:1">
      <c r="A599" s="104"/>
    </row>
    <row r="600" spans="1:1">
      <c r="A600" s="104"/>
    </row>
    <row r="601" spans="1:1">
      <c r="A601" s="104"/>
    </row>
    <row r="602" spans="1:1">
      <c r="A602" s="104"/>
    </row>
    <row r="603" spans="1:1">
      <c r="A603" s="104"/>
    </row>
    <row r="604" spans="1:1">
      <c r="A604" s="104"/>
    </row>
    <row r="605" spans="1:1">
      <c r="A605" s="104"/>
    </row>
    <row r="606" spans="1:1">
      <c r="A606" s="104"/>
    </row>
    <row r="607" spans="1:1">
      <c r="A607" s="104"/>
    </row>
    <row r="608" spans="1:1">
      <c r="A608" s="104"/>
    </row>
    <row r="609" spans="1:1">
      <c r="A609" s="104"/>
    </row>
    <row r="610" spans="1:1">
      <c r="A610" s="104"/>
    </row>
    <row r="611" spans="1:1">
      <c r="A611" s="104"/>
    </row>
    <row r="612" spans="1:1">
      <c r="A612" s="104"/>
    </row>
    <row r="613" spans="1:1">
      <c r="A613" s="104"/>
    </row>
    <row r="614" spans="1:1">
      <c r="A614" s="104"/>
    </row>
    <row r="615" spans="1:1">
      <c r="A615" s="104"/>
    </row>
    <row r="616" spans="1:1">
      <c r="A616" s="104"/>
    </row>
    <row r="617" spans="1:1">
      <c r="A617" s="104"/>
    </row>
    <row r="618" spans="1:1">
      <c r="A618" s="104"/>
    </row>
    <row r="619" spans="1:1">
      <c r="A619" s="104"/>
    </row>
    <row r="620" spans="1:1">
      <c r="A620" s="104"/>
    </row>
    <row r="621" spans="1:1">
      <c r="A621" s="104"/>
    </row>
    <row r="622" spans="1:1">
      <c r="A622" s="104"/>
    </row>
    <row r="623" spans="1:1">
      <c r="A623" s="104"/>
    </row>
    <row r="624" spans="1:1">
      <c r="A624" s="104"/>
    </row>
    <row r="625" spans="1:1">
      <c r="A625" s="104"/>
    </row>
    <row r="626" spans="1:1">
      <c r="A626" s="104"/>
    </row>
    <row r="627" spans="1:1">
      <c r="A627" s="104"/>
    </row>
    <row r="628" spans="1:1">
      <c r="A628" s="104"/>
    </row>
    <row r="629" spans="1:1">
      <c r="A629" s="104"/>
    </row>
    <row r="630" spans="1:1">
      <c r="A630" s="104"/>
    </row>
    <row r="631" spans="1:1">
      <c r="A631" s="104"/>
    </row>
    <row r="632" spans="1:1">
      <c r="A632" s="104"/>
    </row>
    <row r="633" spans="1:1">
      <c r="A633" s="104"/>
    </row>
    <row r="634" spans="1:1">
      <c r="A634" s="104"/>
    </row>
    <row r="635" spans="1:1">
      <c r="A635" s="104"/>
    </row>
    <row r="636" spans="1:1">
      <c r="A636" s="104"/>
    </row>
    <row r="637" spans="1:1">
      <c r="A637" s="104"/>
    </row>
    <row r="638" spans="1:1">
      <c r="A638" s="104"/>
    </row>
    <row r="639" spans="1:1">
      <c r="A639" s="104"/>
    </row>
    <row r="640" spans="1:1">
      <c r="A640" s="104"/>
    </row>
    <row r="641" spans="1:1">
      <c r="A641" s="104"/>
    </row>
    <row r="642" spans="1:1">
      <c r="A642" s="104"/>
    </row>
    <row r="643" spans="1:1">
      <c r="A643" s="104"/>
    </row>
    <row r="644" spans="1:1">
      <c r="A644" s="104"/>
    </row>
    <row r="645" spans="1:1">
      <c r="A645" s="104"/>
    </row>
    <row r="646" spans="1:1">
      <c r="A646" s="104"/>
    </row>
    <row r="647" spans="1:1">
      <c r="A647" s="104"/>
    </row>
    <row r="648" spans="1:1">
      <c r="A648" s="104"/>
    </row>
    <row r="649" spans="1:1">
      <c r="A649" s="104"/>
    </row>
    <row r="650" spans="1:1">
      <c r="A650" s="104"/>
    </row>
    <row r="651" spans="1:1">
      <c r="A651" s="104"/>
    </row>
    <row r="652" spans="1:1">
      <c r="A652" s="104"/>
    </row>
    <row r="653" spans="1:1">
      <c r="A653" s="104"/>
    </row>
    <row r="654" spans="1:1">
      <c r="A654" s="104"/>
    </row>
    <row r="655" spans="1:1">
      <c r="A655" s="104"/>
    </row>
    <row r="656" spans="1:1">
      <c r="A656" s="104"/>
    </row>
    <row r="657" spans="1:1">
      <c r="A657" s="104"/>
    </row>
    <row r="658" spans="1:1">
      <c r="A658" s="104"/>
    </row>
    <row r="659" spans="1:1">
      <c r="A659" s="104"/>
    </row>
    <row r="660" spans="1:1">
      <c r="A660" s="104"/>
    </row>
    <row r="661" spans="1:1">
      <c r="A661" s="104"/>
    </row>
    <row r="662" spans="1:1">
      <c r="A662" s="104"/>
    </row>
    <row r="663" spans="1:1">
      <c r="A663" s="104"/>
    </row>
    <row r="664" spans="1:1">
      <c r="A664" s="104"/>
    </row>
    <row r="665" spans="1:1">
      <c r="A665" s="104"/>
    </row>
    <row r="666" spans="1:1">
      <c r="A666" s="104"/>
    </row>
    <row r="667" spans="1:1">
      <c r="A667" s="104"/>
    </row>
    <row r="668" spans="1:1">
      <c r="A668" s="104"/>
    </row>
    <row r="669" spans="1:1">
      <c r="A669" s="104"/>
    </row>
    <row r="670" spans="1:1">
      <c r="A670" s="104"/>
    </row>
    <row r="671" spans="1:1">
      <c r="A671" s="104"/>
    </row>
    <row r="672" spans="1:1">
      <c r="A672" s="104"/>
    </row>
    <row r="673" spans="1:1">
      <c r="A673" s="104"/>
    </row>
    <row r="674" spans="1:1">
      <c r="A674" s="104"/>
    </row>
    <row r="675" spans="1:1">
      <c r="A675" s="104"/>
    </row>
    <row r="676" spans="1:1">
      <c r="A676" s="104"/>
    </row>
    <row r="677" spans="1:1">
      <c r="A677" s="104"/>
    </row>
    <row r="678" spans="1:1">
      <c r="A678" s="104"/>
    </row>
    <row r="679" spans="1:1">
      <c r="A679" s="104"/>
    </row>
    <row r="680" spans="1:1">
      <c r="A680" s="104"/>
    </row>
    <row r="681" spans="1:1">
      <c r="A681" s="104"/>
    </row>
    <row r="682" spans="1:1">
      <c r="A682" s="104"/>
    </row>
    <row r="683" spans="1:1">
      <c r="A683" s="104"/>
    </row>
    <row r="684" spans="1:1">
      <c r="A684" s="104"/>
    </row>
    <row r="685" spans="1:1">
      <c r="A685" s="104"/>
    </row>
    <row r="686" spans="1:1">
      <c r="A686" s="104"/>
    </row>
    <row r="687" spans="1:1">
      <c r="A687" s="104"/>
    </row>
    <row r="688" spans="1:1">
      <c r="A688" s="104"/>
    </row>
    <row r="689" spans="1:1">
      <c r="A689" s="104"/>
    </row>
    <row r="690" spans="1:1">
      <c r="A690" s="104"/>
    </row>
    <row r="691" spans="1:1">
      <c r="A691" s="104"/>
    </row>
    <row r="692" spans="1:1">
      <c r="A692" s="104"/>
    </row>
    <row r="693" spans="1:1">
      <c r="A693" s="104"/>
    </row>
    <row r="694" spans="1:1">
      <c r="A694" s="104"/>
    </row>
    <row r="695" spans="1:1">
      <c r="A695" s="104"/>
    </row>
    <row r="696" spans="1:1">
      <c r="A696" s="104"/>
    </row>
    <row r="697" spans="1:1">
      <c r="A697" s="104"/>
    </row>
    <row r="698" spans="1:1">
      <c r="A698" s="104"/>
    </row>
    <row r="699" spans="1:1">
      <c r="A699" s="104"/>
    </row>
    <row r="700" spans="1:1">
      <c r="A700" s="104"/>
    </row>
    <row r="701" spans="1:1">
      <c r="A701" s="104"/>
    </row>
    <row r="702" spans="1:1">
      <c r="A702" s="104"/>
    </row>
    <row r="703" spans="1:1">
      <c r="A703" s="104"/>
    </row>
    <row r="704" spans="1:1">
      <c r="A704" s="104"/>
    </row>
    <row r="705" spans="1:1">
      <c r="A705" s="104"/>
    </row>
    <row r="706" spans="1:1">
      <c r="A706" s="104"/>
    </row>
    <row r="707" spans="1:1">
      <c r="A707" s="104"/>
    </row>
    <row r="708" spans="1:1">
      <c r="A708" s="104"/>
    </row>
    <row r="709" spans="1:1">
      <c r="A709" s="104"/>
    </row>
    <row r="710" spans="1:1">
      <c r="A710" s="104"/>
    </row>
    <row r="711" spans="1:1">
      <c r="A711" s="104"/>
    </row>
    <row r="712" spans="1:1">
      <c r="A712" s="104"/>
    </row>
    <row r="713" spans="1:1">
      <c r="A713" s="104"/>
    </row>
    <row r="714" spans="1:1">
      <c r="A714" s="104"/>
    </row>
    <row r="715" spans="1:1">
      <c r="A715" s="104"/>
    </row>
    <row r="716" spans="1:1">
      <c r="A716" s="104"/>
    </row>
    <row r="717" spans="1:1">
      <c r="A717" s="104"/>
    </row>
    <row r="718" spans="1:1">
      <c r="A718" s="104"/>
    </row>
    <row r="719" spans="1:1">
      <c r="A719" s="104"/>
    </row>
    <row r="720" spans="1:1">
      <c r="A720" s="104"/>
    </row>
    <row r="721" spans="1:1">
      <c r="A721" s="104"/>
    </row>
    <row r="722" spans="1:1">
      <c r="A722" s="104"/>
    </row>
    <row r="723" spans="1:1">
      <c r="A723" s="104"/>
    </row>
    <row r="724" spans="1:1">
      <c r="A724" s="104"/>
    </row>
    <row r="725" spans="1:1">
      <c r="A725" s="104"/>
    </row>
    <row r="726" spans="1:1">
      <c r="A726" s="104"/>
    </row>
    <row r="727" spans="1:1">
      <c r="A727" s="104"/>
    </row>
    <row r="728" spans="1:1">
      <c r="A728" s="104"/>
    </row>
    <row r="729" spans="1:1">
      <c r="A729" s="104"/>
    </row>
    <row r="730" spans="1:1">
      <c r="A730" s="104"/>
    </row>
    <row r="731" spans="1:1">
      <c r="A731" s="104"/>
    </row>
    <row r="732" spans="1:1">
      <c r="A732" s="104"/>
    </row>
    <row r="733" spans="1:1">
      <c r="A733" s="104"/>
    </row>
    <row r="734" spans="1:1">
      <c r="A734" s="104"/>
    </row>
    <row r="735" spans="1:1">
      <c r="A735" s="104"/>
    </row>
    <row r="736" spans="1:1">
      <c r="A736" s="104"/>
    </row>
    <row r="737" spans="1:1">
      <c r="A737" s="104"/>
    </row>
    <row r="738" spans="1:1">
      <c r="A738" s="104"/>
    </row>
    <row r="739" spans="1:1">
      <c r="A739" s="104"/>
    </row>
    <row r="740" spans="1:1">
      <c r="A740" s="104"/>
    </row>
    <row r="741" spans="1:1">
      <c r="A741" s="104"/>
    </row>
    <row r="742" spans="1:1">
      <c r="A742" s="104"/>
    </row>
    <row r="743" spans="1:1">
      <c r="A743" s="104"/>
    </row>
    <row r="744" spans="1:1">
      <c r="A744" s="104"/>
    </row>
    <row r="745" spans="1:1">
      <c r="A745" s="104"/>
    </row>
    <row r="746" spans="1:1">
      <c r="A746" s="104"/>
    </row>
    <row r="747" spans="1:1">
      <c r="A747" s="104"/>
    </row>
    <row r="748" spans="1:1">
      <c r="A748" s="104"/>
    </row>
    <row r="749" spans="1:1">
      <c r="A749" s="104"/>
    </row>
    <row r="750" spans="1:1">
      <c r="A750" s="104"/>
    </row>
    <row r="751" spans="1:1">
      <c r="A751" s="104"/>
    </row>
    <row r="752" spans="1:1">
      <c r="A752" s="104"/>
    </row>
    <row r="753" spans="1:1">
      <c r="A753" s="104"/>
    </row>
    <row r="754" spans="1:1">
      <c r="A754" s="104"/>
    </row>
    <row r="755" spans="1:1">
      <c r="A755" s="104"/>
    </row>
    <row r="756" spans="1:1">
      <c r="A756" s="104"/>
    </row>
    <row r="757" spans="1:1">
      <c r="A757" s="104"/>
    </row>
    <row r="758" spans="1:1">
      <c r="A758" s="104"/>
    </row>
    <row r="759" spans="1:1">
      <c r="A759" s="104"/>
    </row>
    <row r="760" spans="1:1">
      <c r="A760" s="104"/>
    </row>
    <row r="761" spans="1:1">
      <c r="A761" s="104"/>
    </row>
    <row r="762" spans="1:1">
      <c r="A762" s="104"/>
    </row>
    <row r="763" spans="1:1">
      <c r="A763" s="104"/>
    </row>
    <row r="764" spans="1:1">
      <c r="A764" s="104"/>
    </row>
    <row r="765" spans="1:1">
      <c r="A765" s="104"/>
    </row>
    <row r="766" spans="1:1">
      <c r="A766" s="104"/>
    </row>
    <row r="767" spans="1:1">
      <c r="A767" s="104"/>
    </row>
    <row r="768" spans="1:1">
      <c r="A768" s="104"/>
    </row>
    <row r="769" spans="1:1">
      <c r="A769" s="104"/>
    </row>
    <row r="770" spans="1:1">
      <c r="A770" s="104"/>
    </row>
    <row r="771" spans="1:1">
      <c r="A771" s="104"/>
    </row>
    <row r="772" spans="1:1">
      <c r="A772" s="104"/>
    </row>
    <row r="773" spans="1:1">
      <c r="A773" s="104"/>
    </row>
    <row r="774" spans="1:1">
      <c r="A774" s="104"/>
    </row>
    <row r="775" spans="1:1">
      <c r="A775" s="104"/>
    </row>
    <row r="776" spans="1:1">
      <c r="A776" s="104"/>
    </row>
    <row r="777" spans="1:1">
      <c r="A777" s="104"/>
    </row>
    <row r="778" spans="1:1">
      <c r="A778" s="104"/>
    </row>
    <row r="779" spans="1:1">
      <c r="A779" s="104"/>
    </row>
    <row r="780" spans="1:1">
      <c r="A780" s="104"/>
    </row>
    <row r="781" spans="1:1">
      <c r="A781" s="104"/>
    </row>
    <row r="782" spans="1:1">
      <c r="A782" s="104"/>
    </row>
    <row r="783" spans="1:1">
      <c r="A783" s="104"/>
    </row>
    <row r="784" spans="1:1">
      <c r="A784" s="104"/>
    </row>
    <row r="785" spans="1:1">
      <c r="A785" s="104"/>
    </row>
    <row r="786" spans="1:1">
      <c r="A786" s="104"/>
    </row>
    <row r="787" spans="1:1">
      <c r="A787" s="104"/>
    </row>
    <row r="788" spans="1:1">
      <c r="A788" s="104"/>
    </row>
    <row r="789" spans="1:1">
      <c r="A789" s="104"/>
    </row>
    <row r="790" spans="1:1">
      <c r="A790" s="104"/>
    </row>
    <row r="791" spans="1:1">
      <c r="A791" s="104"/>
    </row>
    <row r="792" spans="1:1">
      <c r="A792" s="104"/>
    </row>
    <row r="793" spans="1:1">
      <c r="A793" s="104"/>
    </row>
    <row r="794" spans="1:1">
      <c r="A794" s="104"/>
    </row>
    <row r="795" spans="1:1">
      <c r="A795" s="104"/>
    </row>
    <row r="796" spans="1:1">
      <c r="A796" s="104"/>
    </row>
    <row r="797" spans="1:1">
      <c r="A797" s="104"/>
    </row>
    <row r="798" spans="1:1">
      <c r="A798" s="104"/>
    </row>
    <row r="799" spans="1:1">
      <c r="A799" s="104"/>
    </row>
    <row r="800" spans="1:1">
      <c r="A800" s="104"/>
    </row>
    <row r="801" spans="1:1">
      <c r="A801" s="104"/>
    </row>
    <row r="802" spans="1:1">
      <c r="A802" s="104"/>
    </row>
    <row r="803" spans="1:1">
      <c r="A803" s="104"/>
    </row>
    <row r="804" spans="1:1">
      <c r="A804" s="104"/>
    </row>
    <row r="805" spans="1:1">
      <c r="A805" s="104"/>
    </row>
    <row r="806" spans="1:1">
      <c r="A806" s="104"/>
    </row>
    <row r="807" spans="1:1">
      <c r="A807" s="104"/>
    </row>
    <row r="808" spans="1:1">
      <c r="A808" s="104"/>
    </row>
    <row r="809" spans="1:1">
      <c r="A809" s="104"/>
    </row>
    <row r="810" spans="1:1">
      <c r="A810" s="104"/>
    </row>
    <row r="811" spans="1:1">
      <c r="A811" s="104"/>
    </row>
    <row r="812" spans="1:1">
      <c r="A812" s="104"/>
    </row>
    <row r="813" spans="1:1">
      <c r="A813" s="104"/>
    </row>
    <row r="814" spans="1:1">
      <c r="A814" s="104"/>
    </row>
    <row r="815" spans="1:1">
      <c r="A815" s="104"/>
    </row>
    <row r="816" spans="1:1">
      <c r="A816" s="104"/>
    </row>
    <row r="817" spans="1:1">
      <c r="A817" s="104"/>
    </row>
    <row r="818" spans="1:1">
      <c r="A818" s="104"/>
    </row>
    <row r="819" spans="1:1">
      <c r="A819" s="104"/>
    </row>
    <row r="820" spans="1:1">
      <c r="A820" s="104"/>
    </row>
    <row r="821" spans="1:1">
      <c r="A821" s="104"/>
    </row>
    <row r="822" spans="1:1">
      <c r="A822" s="104"/>
    </row>
    <row r="823" spans="1:1">
      <c r="A823" s="104"/>
    </row>
    <row r="824" spans="1:1">
      <c r="A824" s="104"/>
    </row>
    <row r="825" spans="1:1">
      <c r="A825" s="104"/>
    </row>
    <row r="826" spans="1:1">
      <c r="A826" s="104"/>
    </row>
    <row r="827" spans="1:1">
      <c r="A827" s="104"/>
    </row>
    <row r="828" spans="1:1">
      <c r="A828" s="104"/>
    </row>
    <row r="829" spans="1:1">
      <c r="A829" s="104"/>
    </row>
    <row r="830" spans="1:1">
      <c r="A830" s="104"/>
    </row>
    <row r="831" spans="1:1">
      <c r="A831" s="104"/>
    </row>
    <row r="832" spans="1:1">
      <c r="A832" s="104"/>
    </row>
    <row r="833" spans="1:1">
      <c r="A833" s="104"/>
    </row>
    <row r="834" spans="1:1">
      <c r="A834" s="104"/>
    </row>
    <row r="835" spans="1:1">
      <c r="A835" s="104"/>
    </row>
    <row r="836" spans="1:1">
      <c r="A836" s="104"/>
    </row>
    <row r="837" spans="1:1">
      <c r="A837" s="104"/>
    </row>
    <row r="838" spans="1:1">
      <c r="A838" s="104"/>
    </row>
    <row r="839" spans="1:1">
      <c r="A839" s="104"/>
    </row>
    <row r="840" spans="1:1">
      <c r="A840" s="104"/>
    </row>
    <row r="841" spans="1:1">
      <c r="A841" s="104"/>
    </row>
    <row r="842" spans="1:1">
      <c r="A842" s="104"/>
    </row>
    <row r="843" spans="1:1">
      <c r="A843" s="104"/>
    </row>
    <row r="844" spans="1:1">
      <c r="A844" s="104"/>
    </row>
    <row r="845" spans="1:1">
      <c r="A845" s="104"/>
    </row>
    <row r="846" spans="1:1">
      <c r="A846" s="104"/>
    </row>
    <row r="847" spans="1:1">
      <c r="A847" s="104"/>
    </row>
    <row r="848" spans="1:1">
      <c r="A848" s="104"/>
    </row>
    <row r="849" spans="1:1">
      <c r="A849" s="104"/>
    </row>
    <row r="850" spans="1:1">
      <c r="A850" s="104"/>
    </row>
    <row r="851" spans="1:1">
      <c r="A851" s="104"/>
    </row>
    <row r="852" spans="1:1">
      <c r="A852" s="104"/>
    </row>
    <row r="853" spans="1:1">
      <c r="A853" s="104"/>
    </row>
    <row r="854" spans="1:1">
      <c r="A854" s="104"/>
    </row>
    <row r="855" spans="1:1">
      <c r="A855" s="104"/>
    </row>
    <row r="856" spans="1:1">
      <c r="A856" s="104"/>
    </row>
    <row r="857" spans="1:1">
      <c r="A857" s="104"/>
    </row>
    <row r="858" spans="1:1">
      <c r="A858" s="104"/>
    </row>
    <row r="859" spans="1:1">
      <c r="A859" s="104"/>
    </row>
    <row r="860" spans="1:1">
      <c r="A860" s="104"/>
    </row>
    <row r="861" spans="1:1">
      <c r="A861" s="104"/>
    </row>
    <row r="862" spans="1:1">
      <c r="A862" s="104"/>
    </row>
    <row r="863" spans="1:1">
      <c r="A863" s="104"/>
    </row>
    <row r="864" spans="1:1">
      <c r="A864" s="104"/>
    </row>
    <row r="865" spans="1:1">
      <c r="A865" s="104"/>
    </row>
    <row r="866" spans="1:1">
      <c r="A866" s="104"/>
    </row>
    <row r="867" spans="1:1">
      <c r="A867" s="104"/>
    </row>
    <row r="868" spans="1:1">
      <c r="A868" s="104"/>
    </row>
    <row r="869" spans="1:1">
      <c r="A869" s="104"/>
    </row>
    <row r="870" spans="1:1">
      <c r="A870" s="104"/>
    </row>
    <row r="871" spans="1:1">
      <c r="A871" s="104"/>
    </row>
    <row r="872" spans="1:1">
      <c r="A872" s="104"/>
    </row>
    <row r="873" spans="1:1">
      <c r="A873" s="104"/>
    </row>
    <row r="874" spans="1:1">
      <c r="A874" s="104"/>
    </row>
    <row r="875" spans="1:1">
      <c r="A875" s="104"/>
    </row>
    <row r="876" spans="1:1">
      <c r="A876" s="104"/>
    </row>
    <row r="877" spans="1:1">
      <c r="A877" s="104"/>
    </row>
    <row r="878" spans="1:1">
      <c r="A878" s="104"/>
    </row>
    <row r="879" spans="1:1">
      <c r="A879" s="104"/>
    </row>
    <row r="880" spans="1:1">
      <c r="A880" s="104"/>
    </row>
    <row r="881" spans="1:1">
      <c r="A881" s="104"/>
    </row>
    <row r="882" spans="1:1">
      <c r="A882" s="104"/>
    </row>
    <row r="883" spans="1:1">
      <c r="A883" s="104"/>
    </row>
    <row r="884" spans="1:1">
      <c r="A884" s="104"/>
    </row>
    <row r="885" spans="1:1">
      <c r="A885" s="104"/>
    </row>
    <row r="886" spans="1:1">
      <c r="A886" s="104"/>
    </row>
    <row r="887" spans="1:1">
      <c r="A887" s="104"/>
    </row>
    <row r="888" spans="1:1">
      <c r="A888" s="104"/>
    </row>
    <row r="889" spans="1:1">
      <c r="A889" s="104"/>
    </row>
    <row r="890" spans="1:1">
      <c r="A890" s="104"/>
    </row>
    <row r="891" spans="1:1">
      <c r="A891" s="104"/>
    </row>
    <row r="892" spans="1:1">
      <c r="A892" s="104"/>
    </row>
    <row r="893" spans="1:1">
      <c r="A893" s="104"/>
    </row>
    <row r="894" spans="1:1">
      <c r="A894" s="104"/>
    </row>
    <row r="895" spans="1:1">
      <c r="A895" s="104"/>
    </row>
    <row r="896" spans="1:1">
      <c r="A896" s="104"/>
    </row>
    <row r="897" spans="1:1">
      <c r="A897" s="104"/>
    </row>
    <row r="898" spans="1:1">
      <c r="A898" s="104"/>
    </row>
    <row r="899" spans="1:1">
      <c r="A899" s="104"/>
    </row>
    <row r="900" spans="1:1">
      <c r="A900" s="104"/>
    </row>
    <row r="901" spans="1:1">
      <c r="A901" s="104"/>
    </row>
    <row r="902" spans="1:1">
      <c r="A902" s="104"/>
    </row>
    <row r="903" spans="1:1">
      <c r="A903" s="104"/>
    </row>
    <row r="904" spans="1:1">
      <c r="A904" s="104"/>
    </row>
    <row r="905" spans="1:1">
      <c r="A905" s="104"/>
    </row>
    <row r="906" spans="1:1">
      <c r="A906" s="104"/>
    </row>
    <row r="907" spans="1:1">
      <c r="A907" s="104"/>
    </row>
    <row r="908" spans="1:1">
      <c r="A908" s="104"/>
    </row>
    <row r="909" spans="1:1">
      <c r="A909" s="104"/>
    </row>
    <row r="910" spans="1:1">
      <c r="A910" s="104"/>
    </row>
    <row r="911" spans="1:1">
      <c r="A911" s="104"/>
    </row>
    <row r="912" spans="1:1">
      <c r="A912" s="104"/>
    </row>
    <row r="913" spans="1:1">
      <c r="A913" s="104"/>
    </row>
    <row r="914" spans="1:1">
      <c r="A914" s="104"/>
    </row>
    <row r="915" spans="1:1">
      <c r="A915" s="104"/>
    </row>
    <row r="916" spans="1:1">
      <c r="A916" s="104"/>
    </row>
    <row r="917" spans="1:1">
      <c r="A917" s="104"/>
    </row>
    <row r="918" spans="1:1">
      <c r="A918" s="104"/>
    </row>
    <row r="919" spans="1:1">
      <c r="A919" s="104"/>
    </row>
    <row r="920" spans="1:1">
      <c r="A920" s="104"/>
    </row>
    <row r="921" spans="1:1">
      <c r="A921" s="104"/>
    </row>
    <row r="922" spans="1:1">
      <c r="A922" s="104"/>
    </row>
    <row r="923" spans="1:1">
      <c r="A923" s="104"/>
    </row>
    <row r="924" spans="1:1">
      <c r="A924" s="104"/>
    </row>
    <row r="925" spans="1:1">
      <c r="A925" s="104"/>
    </row>
    <row r="926" spans="1:1">
      <c r="A926" s="104"/>
    </row>
    <row r="927" spans="1:1">
      <c r="A927" s="104"/>
    </row>
    <row r="928" spans="1:1">
      <c r="A928" s="104"/>
    </row>
    <row r="929" spans="1:1">
      <c r="A929" s="104"/>
    </row>
    <row r="930" spans="1:1">
      <c r="A930" s="104"/>
    </row>
    <row r="931" spans="1:1">
      <c r="A931" s="104"/>
    </row>
    <row r="932" spans="1:1">
      <c r="A932" s="104"/>
    </row>
    <row r="933" spans="1:1">
      <c r="A933" s="104"/>
    </row>
    <row r="934" spans="1:1">
      <c r="A934" s="104"/>
    </row>
    <row r="935" spans="1:1">
      <c r="A935" s="104"/>
    </row>
    <row r="936" spans="1:1">
      <c r="A936" s="104"/>
    </row>
    <row r="937" spans="1:1">
      <c r="A937" s="104"/>
    </row>
    <row r="938" spans="1:1">
      <c r="A938" s="104"/>
    </row>
    <row r="939" spans="1:1">
      <c r="A939" s="104"/>
    </row>
    <row r="940" spans="1:1">
      <c r="A940" s="104"/>
    </row>
    <row r="941" spans="1:1">
      <c r="A941" s="104"/>
    </row>
    <row r="942" spans="1:1">
      <c r="A942" s="104"/>
    </row>
    <row r="943" spans="1:1">
      <c r="A943" s="104"/>
    </row>
    <row r="944" spans="1:1">
      <c r="A944" s="104"/>
    </row>
    <row r="945" spans="1:1">
      <c r="A945" s="104"/>
    </row>
    <row r="946" spans="1:1">
      <c r="A946" s="104"/>
    </row>
    <row r="947" spans="1:1">
      <c r="A947" s="104"/>
    </row>
    <row r="948" spans="1:1">
      <c r="A948" s="104"/>
    </row>
    <row r="949" spans="1:1">
      <c r="A949" s="104"/>
    </row>
    <row r="950" spans="1:1">
      <c r="A950" s="104"/>
    </row>
    <row r="951" spans="1:1">
      <c r="A951" s="104"/>
    </row>
    <row r="952" spans="1:1">
      <c r="A952" s="104"/>
    </row>
    <row r="953" spans="1:1">
      <c r="A953" s="104"/>
    </row>
    <row r="954" spans="1:1">
      <c r="A954" s="104"/>
    </row>
    <row r="955" spans="1:1">
      <c r="A955" s="104"/>
    </row>
    <row r="956" spans="1:1">
      <c r="A956" s="104"/>
    </row>
    <row r="957" spans="1:1">
      <c r="A957" s="104"/>
    </row>
    <row r="958" spans="1:1">
      <c r="A958" s="104"/>
    </row>
    <row r="959" spans="1:1">
      <c r="A959" s="104"/>
    </row>
    <row r="960" spans="1:1">
      <c r="A960" s="104"/>
    </row>
    <row r="961" spans="1:1">
      <c r="A961" s="104"/>
    </row>
    <row r="962" spans="1:1">
      <c r="A962" s="104"/>
    </row>
    <row r="963" spans="1:1">
      <c r="A963" s="104"/>
    </row>
    <row r="964" spans="1:1">
      <c r="A964" s="104"/>
    </row>
    <row r="965" spans="1:1">
      <c r="A965" s="104"/>
    </row>
    <row r="966" spans="1:1">
      <c r="A966" s="104"/>
    </row>
    <row r="967" spans="1:1">
      <c r="A967" s="104"/>
    </row>
    <row r="968" spans="1:1">
      <c r="A968" s="104"/>
    </row>
    <row r="969" spans="1:1">
      <c r="A969" s="104"/>
    </row>
    <row r="970" spans="1:1">
      <c r="A970" s="104"/>
    </row>
    <row r="971" spans="1:1">
      <c r="A971" s="104"/>
    </row>
    <row r="972" spans="1:1">
      <c r="A972" s="104"/>
    </row>
    <row r="973" spans="1:1">
      <c r="A973" s="104"/>
    </row>
    <row r="974" spans="1:1">
      <c r="A974" s="104"/>
    </row>
    <row r="975" spans="1:1">
      <c r="A975" s="104"/>
    </row>
    <row r="976" spans="1:1">
      <c r="A976" s="104"/>
    </row>
    <row r="977" spans="1:1">
      <c r="A977" s="104"/>
    </row>
    <row r="978" spans="1:1">
      <c r="A978" s="104"/>
    </row>
    <row r="979" spans="1:1">
      <c r="A979" s="104"/>
    </row>
    <row r="980" spans="1:1">
      <c r="A980" s="104"/>
    </row>
    <row r="981" spans="1:1">
      <c r="A981" s="104"/>
    </row>
    <row r="982" spans="1:1">
      <c r="A982" s="104"/>
    </row>
    <row r="983" spans="1:1">
      <c r="A983" s="104"/>
    </row>
    <row r="984" spans="1:1">
      <c r="A984" s="104"/>
    </row>
    <row r="985" spans="1:1">
      <c r="A985" s="104"/>
    </row>
    <row r="986" spans="1:1">
      <c r="A986" s="104"/>
    </row>
    <row r="987" spans="1:1">
      <c r="A987" s="104"/>
    </row>
    <row r="988" spans="1:1">
      <c r="A988" s="104"/>
    </row>
    <row r="989" spans="1:1">
      <c r="A989" s="104"/>
    </row>
    <row r="990" spans="1:1">
      <c r="A990" s="104"/>
    </row>
    <row r="991" spans="1:1">
      <c r="A991" s="104"/>
    </row>
    <row r="992" spans="1:1">
      <c r="A992" s="104"/>
    </row>
    <row r="993" spans="1:1">
      <c r="A993" s="104"/>
    </row>
    <row r="994" spans="1:1">
      <c r="A994" s="104"/>
    </row>
    <row r="995" spans="1:1">
      <c r="A995" s="104"/>
    </row>
    <row r="996" spans="1:1">
      <c r="A996" s="104"/>
    </row>
    <row r="997" spans="1:1">
      <c r="A997" s="104"/>
    </row>
    <row r="998" spans="1:1">
      <c r="A998" s="104"/>
    </row>
    <row r="999" spans="1:1">
      <c r="A999" s="104"/>
    </row>
    <row r="1000" spans="1:1">
      <c r="A1000" s="104"/>
    </row>
    <row r="1001" spans="1:1">
      <c r="A1001" s="104"/>
    </row>
  </sheetData>
  <customSheetViews>
    <customSheetView guid="{80110DE9-1E04-434D-9D59-AF64968EACC9}" filter="1" showAutoFilter="1">
      <pageMargins left="0.7" right="0.7" top="0.75" bottom="0.75" header="0.3" footer="0.3"/>
      <autoFilter ref="A2:E1001">
        <sortState ref="A2:E1001">
          <sortCondition ref="A2:A1001"/>
        </sortState>
      </autoFilter>
      <extLst>
        <ext uri="GoogleSheetsCustomDataVersion1">
          <go:sheetsCustomData xmlns:go="http://customooxmlschemas.google.com/" filterViewId="90218368"/>
        </ext>
      </extLst>
    </customSheetView>
  </customSheetView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Budget 2022</vt:lpstr>
      <vt:lpstr>Översikt </vt:lpstr>
      <vt:lpstr>Asfalt</vt:lpstr>
      <vt:lpstr>Medlem och Asfalt utveckling</vt:lpstr>
      <vt:lpstr>Åldersfördelning Boende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Balkander</dc:creator>
  <cp:lastModifiedBy>Lena Andersson</cp:lastModifiedBy>
  <dcterms:created xsi:type="dcterms:W3CDTF">2021-01-11T19:17:51Z</dcterms:created>
  <dcterms:modified xsi:type="dcterms:W3CDTF">2022-03-31T20:04:00Z</dcterms:modified>
</cp:coreProperties>
</file>